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6300" windowWidth="15375" windowHeight="1290" tabRatio="910" activeTab="2"/>
  </bookViews>
  <sheets>
    <sheet name="순서 " sheetId="36" r:id="rId1"/>
    <sheet name="1.운영현황" sheetId="34" r:id="rId2"/>
    <sheet name="2.조례" sheetId="37" r:id="rId3"/>
    <sheet name="3.규칙" sheetId="39" r:id="rId4"/>
    <sheet name="4.심의회" sheetId="8" r:id="rId5"/>
    <sheet name="5.재의요구" sheetId="2" r:id="rId6"/>
    <sheet name="6.재의처리결과" sheetId="11" r:id="rId7"/>
    <sheet name="7.대법원 제소" sheetId="22" r:id="rId8"/>
    <sheet name="8.재의제소 상세 내역" sheetId="32" r:id="rId9"/>
    <sheet name="9.주민조례청구현황" sheetId="31" r:id="rId10"/>
    <sheet name="10.연서주민수" sheetId="25" r:id="rId11"/>
  </sheets>
  <definedNames>
    <definedName name="_xlnm._FilterDatabase" localSheetId="5" hidden="1">'5.재의요구'!$F$1:$F$61</definedName>
    <definedName name="_xlnm._FilterDatabase" localSheetId="8" hidden="1">'8.재의제소 상세 내역'!$J$1:$J$25</definedName>
    <definedName name="_xlnm._FilterDatabase" localSheetId="9" hidden="1">'9.주민조례청구현황'!$A$7:$L$10</definedName>
    <definedName name="_xlnm.Print_Area" localSheetId="1">'1.운영현황'!$A$2:$J$14</definedName>
    <definedName name="_xlnm.Print_Area" localSheetId="10">'10.연서주민수'!$A$2:$E$249</definedName>
    <definedName name="_xlnm.Print_Area" localSheetId="2">'2.조례'!$A$2:$O$59</definedName>
    <definedName name="_xlnm.Print_Area" localSheetId="3">'3.규칙'!$A$2:$I$59</definedName>
    <definedName name="_xlnm.Print_Area" localSheetId="4">'4.심의회'!$A$1:$K$59</definedName>
    <definedName name="_xlnm.Print_Area" localSheetId="5">'5.재의요구'!$A$1:$L$61</definedName>
    <definedName name="_xlnm.Print_Area" localSheetId="6">'6.재의처리결과'!$A$1:$O$58</definedName>
    <definedName name="_xlnm.Print_Area" localSheetId="7">'7.대법원 제소'!$A$1:$K$58</definedName>
    <definedName name="_xlnm.Print_Area" localSheetId="8">'8.재의제소 상세 내역'!$A$2:$M$27</definedName>
    <definedName name="_xlnm.Print_Area" localSheetId="9">'9.주민조례청구현황'!$A$2:$L$13</definedName>
    <definedName name="_xlnm.Print_Titles" localSheetId="10">'10.연서주민수'!$4:$5</definedName>
    <definedName name="_xlnm.Print_Titles" localSheetId="8">'8.재의제소 상세 내역'!$5:$5</definedName>
    <definedName name="단체장_발의" localSheetId="2">'2.조례'!$G$7</definedName>
    <definedName name="단체장_발의">#REF!</definedName>
  </definedNames>
  <calcPr calcId="145621"/>
</workbook>
</file>

<file path=xl/calcChain.xml><?xml version="1.0" encoding="utf-8"?>
<calcChain xmlns="http://schemas.openxmlformats.org/spreadsheetml/2006/main">
  <c r="D8" i="39" l="1"/>
  <c r="E8" i="39"/>
  <c r="AF21" i="37"/>
  <c r="AC26" i="37"/>
  <c r="AD26" i="37"/>
  <c r="AA26" i="37"/>
  <c r="AB26" i="37"/>
  <c r="AE26" i="37"/>
  <c r="Z26" i="37"/>
  <c r="W28" i="37"/>
  <c r="X28" i="37"/>
  <c r="F11" i="34"/>
  <c r="G11" i="34"/>
  <c r="B8" i="37"/>
  <c r="B9" i="37"/>
  <c r="C9" i="11" l="1"/>
  <c r="C8" i="11"/>
  <c r="B9" i="11"/>
  <c r="I9" i="11"/>
  <c r="I8" i="11"/>
  <c r="E57" i="8"/>
  <c r="F57" i="8"/>
  <c r="D57" i="8"/>
  <c r="F54" i="11" l="1"/>
  <c r="G54" i="11"/>
  <c r="E54" i="11"/>
  <c r="D54" i="11"/>
  <c r="C54" i="11"/>
  <c r="B57" i="2"/>
  <c r="G53" i="8" l="1"/>
  <c r="H42" i="11" l="1"/>
  <c r="F42" i="11"/>
  <c r="G42" i="11"/>
  <c r="E42" i="11"/>
  <c r="D42" i="11"/>
  <c r="C44" i="11"/>
  <c r="B42" i="11"/>
  <c r="C44" i="2"/>
  <c r="D44" i="2"/>
  <c r="E44" i="2"/>
  <c r="F44" i="2"/>
  <c r="G44" i="2"/>
  <c r="H44" i="2"/>
  <c r="B44" i="2"/>
  <c r="C42" i="11" l="1"/>
  <c r="F39" i="8" l="1"/>
  <c r="B122" i="25" l="1"/>
  <c r="G36" i="11"/>
  <c r="H36" i="11"/>
  <c r="F36" i="11"/>
  <c r="C36" i="11"/>
  <c r="B36" i="11"/>
  <c r="C38" i="11"/>
  <c r="C38" i="2"/>
  <c r="D38" i="2"/>
  <c r="E38" i="2"/>
  <c r="F38" i="2"/>
  <c r="G38" i="2"/>
  <c r="H38" i="2"/>
  <c r="I38" i="2"/>
  <c r="J38" i="2"/>
  <c r="K38" i="2"/>
  <c r="B38" i="2"/>
  <c r="E38" i="37" l="1"/>
  <c r="E37" i="37"/>
  <c r="D38" i="37"/>
  <c r="D37" i="37"/>
  <c r="C88" i="25" l="1"/>
  <c r="B33" i="11"/>
  <c r="I26" i="11" l="1"/>
  <c r="H28" i="8"/>
  <c r="I28" i="8"/>
  <c r="N26" i="37"/>
  <c r="I24" i="11" l="1"/>
  <c r="I23" i="11"/>
  <c r="I22" i="11" s="1"/>
  <c r="L22" i="11"/>
  <c r="B22" i="11"/>
  <c r="B24" i="2"/>
  <c r="D24" i="2"/>
  <c r="E24" i="2"/>
  <c r="F24" i="2"/>
  <c r="G24" i="2"/>
  <c r="H24" i="2"/>
  <c r="I24" i="2"/>
  <c r="J24" i="2"/>
  <c r="K24" i="2"/>
  <c r="C24" i="2"/>
  <c r="B26" i="2"/>
  <c r="B25" i="2"/>
  <c r="N18" i="37" l="1"/>
  <c r="M16" i="37"/>
  <c r="B48" i="25" l="1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E8" i="25" l="1"/>
  <c r="B8" i="25"/>
  <c r="B13" i="2" l="1"/>
  <c r="B14" i="2"/>
  <c r="B12" i="2"/>
  <c r="E12" i="2"/>
  <c r="F12" i="2"/>
  <c r="G12" i="2"/>
  <c r="H12" i="2"/>
  <c r="I12" i="2"/>
  <c r="J12" i="2"/>
  <c r="K12" i="2"/>
  <c r="L12" i="2"/>
  <c r="D12" i="2"/>
  <c r="C11" i="39"/>
  <c r="I9" i="2" l="1"/>
  <c r="I10" i="34" l="1"/>
  <c r="I9" i="34"/>
  <c r="N38" i="37" l="1"/>
  <c r="O38" i="37" s="1"/>
  <c r="I13" i="34" l="1"/>
  <c r="J13" i="34" s="1"/>
  <c r="I12" i="34"/>
  <c r="H52" i="39"/>
  <c r="I52" i="39" s="1"/>
  <c r="G9" i="39"/>
  <c r="F8" i="39"/>
  <c r="H56" i="39"/>
  <c r="H55" i="39"/>
  <c r="H54" i="39" s="1"/>
  <c r="H53" i="39"/>
  <c r="I53" i="39" s="1"/>
  <c r="H50" i="39"/>
  <c r="H49" i="39"/>
  <c r="H47" i="39"/>
  <c r="I47" i="39" s="1"/>
  <c r="I45" i="39" s="1"/>
  <c r="H46" i="39"/>
  <c r="H45" i="39" s="1"/>
  <c r="H44" i="39"/>
  <c r="H43" i="39"/>
  <c r="H42" i="39" s="1"/>
  <c r="H41" i="39"/>
  <c r="H40" i="39"/>
  <c r="I40" i="39" s="1"/>
  <c r="I39" i="39" s="1"/>
  <c r="H38" i="39"/>
  <c r="I38" i="39" s="1"/>
  <c r="H37" i="39"/>
  <c r="H36" i="39" s="1"/>
  <c r="H35" i="39"/>
  <c r="H34" i="39"/>
  <c r="H32" i="39"/>
  <c r="H31" i="39" s="1"/>
  <c r="H30" i="39"/>
  <c r="H29" i="39"/>
  <c r="I29" i="39" s="1"/>
  <c r="I28" i="39" s="1"/>
  <c r="H27" i="39"/>
  <c r="I27" i="39" s="1"/>
  <c r="H26" i="39"/>
  <c r="H25" i="39" s="1"/>
  <c r="H21" i="39"/>
  <c r="I21" i="39" s="1"/>
  <c r="I19" i="39" s="1"/>
  <c r="H20" i="39"/>
  <c r="H18" i="39"/>
  <c r="I18" i="39" s="1"/>
  <c r="I16" i="39" s="1"/>
  <c r="H17" i="39"/>
  <c r="H15" i="39"/>
  <c r="I15" i="39" s="1"/>
  <c r="H14" i="39"/>
  <c r="H11" i="39"/>
  <c r="I24" i="39"/>
  <c r="I30" i="39"/>
  <c r="I35" i="39"/>
  <c r="I41" i="39"/>
  <c r="I44" i="39"/>
  <c r="I50" i="39"/>
  <c r="I56" i="39"/>
  <c r="I17" i="39"/>
  <c r="I26" i="39"/>
  <c r="G8" i="39"/>
  <c r="F9" i="39"/>
  <c r="E9" i="39"/>
  <c r="D9" i="39"/>
  <c r="D13" i="34"/>
  <c r="D12" i="34"/>
  <c r="H11" i="34"/>
  <c r="H7" i="34" s="1"/>
  <c r="E11" i="34"/>
  <c r="D11" i="34" s="1"/>
  <c r="J10" i="34"/>
  <c r="J9" i="34"/>
  <c r="I8" i="34"/>
  <c r="D10" i="34"/>
  <c r="D9" i="34"/>
  <c r="F8" i="34"/>
  <c r="F7" i="34" s="1"/>
  <c r="G8" i="34"/>
  <c r="H8" i="34"/>
  <c r="E8" i="34"/>
  <c r="I14" i="39"/>
  <c r="C15" i="39"/>
  <c r="C14" i="39"/>
  <c r="C13" i="39" s="1"/>
  <c r="G13" i="39"/>
  <c r="F13" i="39"/>
  <c r="E13" i="39"/>
  <c r="D13" i="39"/>
  <c r="B13" i="39"/>
  <c r="K13" i="8"/>
  <c r="J13" i="8"/>
  <c r="I13" i="8"/>
  <c r="H13" i="8"/>
  <c r="G15" i="8"/>
  <c r="G14" i="8"/>
  <c r="G13" i="8" s="1"/>
  <c r="F13" i="8"/>
  <c r="E13" i="8"/>
  <c r="D13" i="8"/>
  <c r="C15" i="8"/>
  <c r="C14" i="8"/>
  <c r="B13" i="8"/>
  <c r="O14" i="37"/>
  <c r="N15" i="37"/>
  <c r="O15" i="37" s="1"/>
  <c r="N14" i="37"/>
  <c r="N13" i="37" s="1"/>
  <c r="D15" i="37"/>
  <c r="E15" i="37"/>
  <c r="E13" i="37" s="1"/>
  <c r="E14" i="37"/>
  <c r="D14" i="37"/>
  <c r="C14" i="37" s="1"/>
  <c r="M13" i="37"/>
  <c r="L13" i="37"/>
  <c r="I13" i="37"/>
  <c r="J13" i="37"/>
  <c r="K13" i="37"/>
  <c r="H13" i="37"/>
  <c r="G13" i="37"/>
  <c r="B13" i="37"/>
  <c r="E50" i="2"/>
  <c r="F50" i="2"/>
  <c r="G50" i="2"/>
  <c r="H50" i="2"/>
  <c r="I50" i="2"/>
  <c r="J50" i="2"/>
  <c r="K50" i="2"/>
  <c r="C50" i="2"/>
  <c r="D50" i="2"/>
  <c r="B50" i="2"/>
  <c r="G50" i="8"/>
  <c r="K48" i="8"/>
  <c r="J48" i="8"/>
  <c r="I48" i="8"/>
  <c r="H48" i="8"/>
  <c r="G49" i="8"/>
  <c r="G48" i="8" s="1"/>
  <c r="F48" i="8"/>
  <c r="E48" i="8"/>
  <c r="D48" i="8"/>
  <c r="C50" i="8"/>
  <c r="C49" i="8"/>
  <c r="C48" i="8" s="1"/>
  <c r="B48" i="8"/>
  <c r="I49" i="39"/>
  <c r="I48" i="39" s="1"/>
  <c r="C50" i="39"/>
  <c r="C49" i="39"/>
  <c r="C48" i="39" s="1"/>
  <c r="B48" i="39"/>
  <c r="G48" i="39"/>
  <c r="F48" i="39"/>
  <c r="E48" i="39"/>
  <c r="D48" i="39"/>
  <c r="O50" i="37"/>
  <c r="N50" i="37"/>
  <c r="N49" i="37"/>
  <c r="O49" i="37" s="1"/>
  <c r="D50" i="37"/>
  <c r="C50" i="37"/>
  <c r="E50" i="37"/>
  <c r="E49" i="37"/>
  <c r="D49" i="37"/>
  <c r="C49" i="37" s="1"/>
  <c r="C48" i="37" s="1"/>
  <c r="M48" i="37"/>
  <c r="J48" i="37"/>
  <c r="K48" i="37"/>
  <c r="L48" i="37"/>
  <c r="H48" i="37"/>
  <c r="G48" i="37"/>
  <c r="E48" i="37"/>
  <c r="D48" i="37"/>
  <c r="B48" i="37"/>
  <c r="J9" i="11"/>
  <c r="M9" i="11"/>
  <c r="C7" i="11"/>
  <c r="B8" i="11"/>
  <c r="M28" i="37"/>
  <c r="L28" i="37"/>
  <c r="K28" i="37"/>
  <c r="M19" i="37"/>
  <c r="K19" i="37"/>
  <c r="L19" i="37"/>
  <c r="J19" i="37"/>
  <c r="I19" i="37"/>
  <c r="H19" i="37"/>
  <c r="G19" i="37"/>
  <c r="K45" i="8"/>
  <c r="J45" i="8"/>
  <c r="I45" i="8"/>
  <c r="H45" i="8"/>
  <c r="G47" i="8"/>
  <c r="G45" i="8"/>
  <c r="G46" i="8"/>
  <c r="F45" i="8"/>
  <c r="D45" i="8"/>
  <c r="C45" i="8" s="1"/>
  <c r="E45" i="8"/>
  <c r="C47" i="8"/>
  <c r="C46" i="8"/>
  <c r="C47" i="39"/>
  <c r="K42" i="8"/>
  <c r="J42" i="8"/>
  <c r="I42" i="8"/>
  <c r="H42" i="8"/>
  <c r="G42" i="8"/>
  <c r="G44" i="8"/>
  <c r="G43" i="8"/>
  <c r="F42" i="8"/>
  <c r="E42" i="8"/>
  <c r="D42" i="8"/>
  <c r="C42" i="8"/>
  <c r="C44" i="8"/>
  <c r="C43" i="8"/>
  <c r="B42" i="8"/>
  <c r="K58" i="8"/>
  <c r="I43" i="39"/>
  <c r="I42" i="39" s="1"/>
  <c r="C44" i="39"/>
  <c r="C43" i="39"/>
  <c r="C42" i="39" s="1"/>
  <c r="G42" i="39"/>
  <c r="F42" i="39"/>
  <c r="E42" i="39"/>
  <c r="D42" i="39"/>
  <c r="B42" i="39"/>
  <c r="N42" i="37"/>
  <c r="N44" i="37"/>
  <c r="O44" i="37" s="1"/>
  <c r="N43" i="37"/>
  <c r="O43" i="37" s="1"/>
  <c r="M42" i="37"/>
  <c r="I42" i="37"/>
  <c r="J42" i="37"/>
  <c r="K42" i="37"/>
  <c r="L42" i="37"/>
  <c r="H42" i="37"/>
  <c r="G42" i="37"/>
  <c r="D43" i="37"/>
  <c r="E43" i="37"/>
  <c r="C43" i="37"/>
  <c r="D44" i="37"/>
  <c r="E44" i="37"/>
  <c r="D42" i="37"/>
  <c r="B42" i="37"/>
  <c r="B10" i="8"/>
  <c r="I11" i="39"/>
  <c r="H10" i="39"/>
  <c r="C12" i="39"/>
  <c r="C10" i="39" s="1"/>
  <c r="G10" i="39"/>
  <c r="F10" i="39"/>
  <c r="E10" i="39"/>
  <c r="D10" i="39"/>
  <c r="B10" i="39"/>
  <c r="D12" i="37"/>
  <c r="C12" i="37" s="1"/>
  <c r="E12" i="37"/>
  <c r="E11" i="37"/>
  <c r="E10" i="37" s="1"/>
  <c r="D11" i="37"/>
  <c r="N12" i="37"/>
  <c r="O12" i="37" s="1"/>
  <c r="N11" i="37"/>
  <c r="O11" i="37" s="1"/>
  <c r="G41" i="8"/>
  <c r="G40" i="8"/>
  <c r="K39" i="8"/>
  <c r="J39" i="8"/>
  <c r="I39" i="8"/>
  <c r="G39" i="8" s="1"/>
  <c r="H39" i="8"/>
  <c r="C41" i="8"/>
  <c r="C40" i="8"/>
  <c r="E39" i="8"/>
  <c r="D39" i="8"/>
  <c r="C39" i="8" s="1"/>
  <c r="B39" i="8"/>
  <c r="H39" i="39"/>
  <c r="C41" i="39"/>
  <c r="C40" i="39"/>
  <c r="C39" i="39" s="1"/>
  <c r="G39" i="39"/>
  <c r="F39" i="39"/>
  <c r="E39" i="39"/>
  <c r="D39" i="39"/>
  <c r="B39" i="39"/>
  <c r="N41" i="37"/>
  <c r="O41" i="37" s="1"/>
  <c r="N40" i="37"/>
  <c r="M39" i="37"/>
  <c r="I39" i="37"/>
  <c r="J39" i="37"/>
  <c r="K39" i="37"/>
  <c r="L39" i="37"/>
  <c r="H39" i="37"/>
  <c r="G39" i="37"/>
  <c r="E40" i="37"/>
  <c r="E41" i="37"/>
  <c r="C41" i="37" s="1"/>
  <c r="D41" i="37"/>
  <c r="D40" i="37"/>
  <c r="C40" i="37" s="1"/>
  <c r="B39" i="37"/>
  <c r="H8" i="31"/>
  <c r="N33" i="11"/>
  <c r="N7" i="11" s="1"/>
  <c r="L33" i="11"/>
  <c r="M33" i="11"/>
  <c r="K33" i="11"/>
  <c r="J33" i="11"/>
  <c r="I33" i="11"/>
  <c r="K35" i="2"/>
  <c r="E35" i="2"/>
  <c r="F35" i="2"/>
  <c r="G35" i="2"/>
  <c r="H35" i="2"/>
  <c r="I35" i="2"/>
  <c r="J35" i="2"/>
  <c r="B37" i="2"/>
  <c r="C35" i="2"/>
  <c r="D35" i="2"/>
  <c r="K33" i="8"/>
  <c r="J33" i="8"/>
  <c r="G35" i="8"/>
  <c r="G34" i="8"/>
  <c r="I33" i="8"/>
  <c r="H33" i="8"/>
  <c r="G33" i="8" s="1"/>
  <c r="C35" i="8"/>
  <c r="C34" i="8"/>
  <c r="C33" i="8" s="1"/>
  <c r="F33" i="8"/>
  <c r="E33" i="8"/>
  <c r="D33" i="8"/>
  <c r="B33" i="8"/>
  <c r="I34" i="39"/>
  <c r="I33" i="39" s="1"/>
  <c r="H33" i="39"/>
  <c r="C33" i="39"/>
  <c r="C35" i="39"/>
  <c r="C34" i="39"/>
  <c r="G33" i="39"/>
  <c r="F33" i="39"/>
  <c r="E33" i="39"/>
  <c r="D33" i="39"/>
  <c r="B33" i="39"/>
  <c r="O34" i="37"/>
  <c r="N35" i="37"/>
  <c r="O35" i="37" s="1"/>
  <c r="N34" i="37"/>
  <c r="N33" i="37" s="1"/>
  <c r="D35" i="37"/>
  <c r="C35" i="37" s="1"/>
  <c r="E35" i="37"/>
  <c r="E34" i="37"/>
  <c r="E33" i="37" s="1"/>
  <c r="D34" i="37"/>
  <c r="C34" i="37" s="1"/>
  <c r="C33" i="37" s="1"/>
  <c r="M33" i="37"/>
  <c r="J33" i="37"/>
  <c r="K33" i="37"/>
  <c r="L33" i="37"/>
  <c r="I33" i="37"/>
  <c r="H33" i="37"/>
  <c r="G33" i="37"/>
  <c r="B33" i="37"/>
  <c r="J36" i="8"/>
  <c r="K36" i="8"/>
  <c r="I36" i="8"/>
  <c r="G38" i="8"/>
  <c r="G37" i="8"/>
  <c r="G36" i="8" s="1"/>
  <c r="B45" i="8"/>
  <c r="I46" i="39"/>
  <c r="G45" i="39"/>
  <c r="F45" i="39"/>
  <c r="E45" i="39"/>
  <c r="D45" i="39"/>
  <c r="C46" i="39"/>
  <c r="C45" i="39" s="1"/>
  <c r="B45" i="39"/>
  <c r="N47" i="37"/>
  <c r="O47" i="37" s="1"/>
  <c r="N46" i="37"/>
  <c r="O46" i="37" s="1"/>
  <c r="O45" i="37" s="1"/>
  <c r="M45" i="37"/>
  <c r="J45" i="37"/>
  <c r="K45" i="37"/>
  <c r="L45" i="37"/>
  <c r="I45" i="37"/>
  <c r="H45" i="37"/>
  <c r="G45" i="37"/>
  <c r="B45" i="37"/>
  <c r="D47" i="37"/>
  <c r="E47" i="37"/>
  <c r="E46" i="37"/>
  <c r="D46" i="37"/>
  <c r="D45" i="37" s="1"/>
  <c r="K28" i="8"/>
  <c r="J28" i="8"/>
  <c r="G28" i="8"/>
  <c r="G30" i="8"/>
  <c r="G29" i="8"/>
  <c r="C30" i="8"/>
  <c r="C29" i="8"/>
  <c r="C28" i="8" s="1"/>
  <c r="E28" i="8"/>
  <c r="D28" i="8"/>
  <c r="B28" i="8"/>
  <c r="H28" i="39"/>
  <c r="C30" i="39"/>
  <c r="C29" i="39"/>
  <c r="C28" i="39" s="1"/>
  <c r="G28" i="39"/>
  <c r="F28" i="39"/>
  <c r="E28" i="39"/>
  <c r="D28" i="39"/>
  <c r="B28" i="39"/>
  <c r="N30" i="37"/>
  <c r="O30" i="37" s="1"/>
  <c r="N29" i="37"/>
  <c r="N28" i="37" s="1"/>
  <c r="O29" i="37"/>
  <c r="J28" i="37"/>
  <c r="I28" i="37"/>
  <c r="H28" i="37"/>
  <c r="G28" i="37"/>
  <c r="E30" i="37"/>
  <c r="E29" i="37"/>
  <c r="E28" i="37" s="1"/>
  <c r="D30" i="37"/>
  <c r="D29" i="37"/>
  <c r="C29" i="37" s="1"/>
  <c r="B28" i="37"/>
  <c r="C38" i="8"/>
  <c r="C36" i="8" s="1"/>
  <c r="C37" i="8"/>
  <c r="H36" i="8"/>
  <c r="F36" i="8"/>
  <c r="E36" i="8"/>
  <c r="D36" i="8"/>
  <c r="B36" i="8"/>
  <c r="I37" i="39"/>
  <c r="I36" i="39" s="1"/>
  <c r="F36" i="39"/>
  <c r="G36" i="39"/>
  <c r="C36" i="39"/>
  <c r="C38" i="39"/>
  <c r="C37" i="39"/>
  <c r="B36" i="39"/>
  <c r="E36" i="39"/>
  <c r="D36" i="39"/>
  <c r="N37" i="37"/>
  <c r="O37" i="37" s="1"/>
  <c r="O36" i="37" s="1"/>
  <c r="M36" i="37"/>
  <c r="K36" i="37"/>
  <c r="L36" i="37"/>
  <c r="J36" i="37"/>
  <c r="I36" i="37"/>
  <c r="H36" i="37"/>
  <c r="G36" i="37"/>
  <c r="C38" i="37"/>
  <c r="C37" i="37"/>
  <c r="E36" i="37"/>
  <c r="D36" i="37"/>
  <c r="B36" i="37"/>
  <c r="M22" i="37"/>
  <c r="I22" i="37"/>
  <c r="J22" i="37"/>
  <c r="K22" i="37"/>
  <c r="L22" i="37"/>
  <c r="H22" i="37"/>
  <c r="G22" i="37"/>
  <c r="N51" i="11"/>
  <c r="L51" i="11"/>
  <c r="M51" i="11"/>
  <c r="K51" i="11"/>
  <c r="J51" i="11"/>
  <c r="H51" i="11"/>
  <c r="F51" i="11"/>
  <c r="G51" i="11"/>
  <c r="D51" i="11"/>
  <c r="C53" i="11"/>
  <c r="C51" i="11" s="1"/>
  <c r="I53" i="11"/>
  <c r="I51" i="11" s="1"/>
  <c r="B51" i="11"/>
  <c r="C53" i="2"/>
  <c r="D53" i="2"/>
  <c r="E53" i="2"/>
  <c r="F53" i="2"/>
  <c r="B55" i="2"/>
  <c r="B53" i="2" s="1"/>
  <c r="K51" i="8"/>
  <c r="J51" i="8"/>
  <c r="I51" i="8"/>
  <c r="H51" i="8"/>
  <c r="G52" i="8"/>
  <c r="G51" i="8" s="1"/>
  <c r="F51" i="8"/>
  <c r="E51" i="8"/>
  <c r="D51" i="8"/>
  <c r="C53" i="8"/>
  <c r="C51" i="8" s="1"/>
  <c r="C52" i="8"/>
  <c r="B51" i="8"/>
  <c r="G51" i="39"/>
  <c r="F51" i="39"/>
  <c r="E51" i="39"/>
  <c r="D51" i="39"/>
  <c r="B51" i="39"/>
  <c r="C53" i="39"/>
  <c r="C52" i="39"/>
  <c r="C51" i="39" s="1"/>
  <c r="N53" i="37"/>
  <c r="O53" i="37" s="1"/>
  <c r="N52" i="37"/>
  <c r="N51" i="37" s="1"/>
  <c r="E53" i="37"/>
  <c r="C53" i="37" s="1"/>
  <c r="E52" i="37"/>
  <c r="D53" i="37"/>
  <c r="D52" i="37"/>
  <c r="D51" i="37" s="1"/>
  <c r="M51" i="37"/>
  <c r="K51" i="37"/>
  <c r="L51" i="37"/>
  <c r="I51" i="37"/>
  <c r="J51" i="37"/>
  <c r="H51" i="37"/>
  <c r="G51" i="37"/>
  <c r="B51" i="37"/>
  <c r="D22" i="8"/>
  <c r="E22" i="8"/>
  <c r="F22" i="8"/>
  <c r="H22" i="8"/>
  <c r="I22" i="8"/>
  <c r="J22" i="8"/>
  <c r="K22" i="8"/>
  <c r="B22" i="8"/>
  <c r="G24" i="8"/>
  <c r="G23" i="8"/>
  <c r="G22" i="8" s="1"/>
  <c r="C24" i="8"/>
  <c r="C22" i="8" s="1"/>
  <c r="C23" i="8"/>
  <c r="I23" i="39"/>
  <c r="H22" i="39"/>
  <c r="B22" i="39"/>
  <c r="C24" i="39"/>
  <c r="C23" i="39"/>
  <c r="C22" i="39" s="1"/>
  <c r="G22" i="39"/>
  <c r="F22" i="39"/>
  <c r="E22" i="39"/>
  <c r="D22" i="39"/>
  <c r="N24" i="37"/>
  <c r="N23" i="37"/>
  <c r="O23" i="37" s="1"/>
  <c r="E24" i="37"/>
  <c r="E23" i="37"/>
  <c r="D24" i="37"/>
  <c r="C24" i="37" s="1"/>
  <c r="D23" i="37"/>
  <c r="C23" i="37" s="1"/>
  <c r="B22" i="37"/>
  <c r="E22" i="37"/>
  <c r="J19" i="11"/>
  <c r="I19" i="11"/>
  <c r="B19" i="11"/>
  <c r="C21" i="2"/>
  <c r="D21" i="2"/>
  <c r="E21" i="2"/>
  <c r="F21" i="2"/>
  <c r="G21" i="2"/>
  <c r="H21" i="2"/>
  <c r="B21" i="2"/>
  <c r="I16" i="8"/>
  <c r="J16" i="8"/>
  <c r="K16" i="8"/>
  <c r="H16" i="8"/>
  <c r="J19" i="8"/>
  <c r="K19" i="8"/>
  <c r="I19" i="8"/>
  <c r="H19" i="8"/>
  <c r="G21" i="8"/>
  <c r="G20" i="8"/>
  <c r="G19" i="8" s="1"/>
  <c r="C21" i="8"/>
  <c r="C20" i="8"/>
  <c r="B19" i="8"/>
  <c r="F19" i="8"/>
  <c r="E19" i="8"/>
  <c r="D19" i="8"/>
  <c r="C19" i="8" s="1"/>
  <c r="I20" i="39"/>
  <c r="G19" i="39"/>
  <c r="F19" i="39"/>
  <c r="E19" i="39"/>
  <c r="D19" i="39"/>
  <c r="H19" i="39"/>
  <c r="C19" i="39"/>
  <c r="C21" i="39"/>
  <c r="C20" i="39"/>
  <c r="B19" i="39"/>
  <c r="N21" i="37"/>
  <c r="O21" i="37" s="1"/>
  <c r="N20" i="37"/>
  <c r="N19" i="37" s="1"/>
  <c r="E21" i="37"/>
  <c r="E19" i="37" s="1"/>
  <c r="E20" i="37"/>
  <c r="B19" i="37"/>
  <c r="D21" i="37"/>
  <c r="C21" i="37" s="1"/>
  <c r="D20" i="37"/>
  <c r="C20" i="37" s="1"/>
  <c r="C19" i="37" s="1"/>
  <c r="G18" i="8"/>
  <c r="C57" i="8"/>
  <c r="C58" i="8" s="1"/>
  <c r="G57" i="39"/>
  <c r="F57" i="39"/>
  <c r="E57" i="39"/>
  <c r="D57" i="39"/>
  <c r="B57" i="39"/>
  <c r="H58" i="39"/>
  <c r="I58" i="39" s="1"/>
  <c r="I57" i="39" s="1"/>
  <c r="C58" i="39"/>
  <c r="C57" i="39" s="1"/>
  <c r="N58" i="37"/>
  <c r="N57" i="37" s="1"/>
  <c r="G57" i="37"/>
  <c r="H57" i="37"/>
  <c r="I57" i="37"/>
  <c r="J57" i="37"/>
  <c r="K57" i="37"/>
  <c r="L57" i="37"/>
  <c r="M57" i="37"/>
  <c r="B57" i="37"/>
  <c r="E58" i="37"/>
  <c r="E57" i="37" s="1"/>
  <c r="D58" i="37"/>
  <c r="N54" i="11"/>
  <c r="L54" i="11"/>
  <c r="L7" i="11" s="1"/>
  <c r="M54" i="11"/>
  <c r="K54" i="11"/>
  <c r="J54" i="11"/>
  <c r="E7" i="11"/>
  <c r="E56" i="2"/>
  <c r="F56" i="2"/>
  <c r="G56" i="2"/>
  <c r="C56" i="2"/>
  <c r="D56" i="2"/>
  <c r="B58" i="2"/>
  <c r="B56" i="2" s="1"/>
  <c r="J54" i="8"/>
  <c r="K54" i="8"/>
  <c r="I54" i="8"/>
  <c r="H54" i="8"/>
  <c r="G56" i="8"/>
  <c r="G55" i="8"/>
  <c r="G54" i="8" s="1"/>
  <c r="C54" i="8"/>
  <c r="F54" i="8"/>
  <c r="E54" i="8"/>
  <c r="D54" i="8"/>
  <c r="B54" i="8"/>
  <c r="C56" i="8"/>
  <c r="C55" i="8"/>
  <c r="I55" i="39"/>
  <c r="I54" i="39" s="1"/>
  <c r="G54" i="39"/>
  <c r="F54" i="39"/>
  <c r="E54" i="39"/>
  <c r="D54" i="39"/>
  <c r="C56" i="39"/>
  <c r="C55" i="39"/>
  <c r="C54" i="39" s="1"/>
  <c r="B54" i="39"/>
  <c r="N56" i="37"/>
  <c r="O56" i="37" s="1"/>
  <c r="N55" i="37"/>
  <c r="O55" i="37"/>
  <c r="M54" i="37"/>
  <c r="I54" i="37"/>
  <c r="J54" i="37"/>
  <c r="K54" i="37"/>
  <c r="L54" i="37"/>
  <c r="H54" i="37"/>
  <c r="G54" i="37"/>
  <c r="E56" i="37"/>
  <c r="E55" i="37"/>
  <c r="E54" i="37"/>
  <c r="D56" i="37"/>
  <c r="D55" i="37"/>
  <c r="D54" i="37" s="1"/>
  <c r="B54" i="37"/>
  <c r="G17" i="8"/>
  <c r="G16" i="8" s="1"/>
  <c r="G27" i="8"/>
  <c r="G26" i="8"/>
  <c r="C18" i="8"/>
  <c r="C17" i="8"/>
  <c r="E16" i="8"/>
  <c r="D16" i="8"/>
  <c r="C16" i="8" s="1"/>
  <c r="B16" i="8"/>
  <c r="E16" i="39"/>
  <c r="F16" i="39"/>
  <c r="D16" i="39"/>
  <c r="C18" i="39"/>
  <c r="C16" i="39" s="1"/>
  <c r="C17" i="39"/>
  <c r="B16" i="39"/>
  <c r="E18" i="37"/>
  <c r="E17" i="37"/>
  <c r="E16" i="37" s="1"/>
  <c r="D18" i="37"/>
  <c r="D17" i="37"/>
  <c r="C17" i="37" s="1"/>
  <c r="O18" i="37"/>
  <c r="N17" i="37"/>
  <c r="N16" i="37" s="1"/>
  <c r="H16" i="37"/>
  <c r="I16" i="37"/>
  <c r="J16" i="37"/>
  <c r="K16" i="37"/>
  <c r="L16" i="37"/>
  <c r="G16" i="37"/>
  <c r="B16" i="37"/>
  <c r="C31" i="8"/>
  <c r="D31" i="8"/>
  <c r="E31" i="8"/>
  <c r="F31" i="8"/>
  <c r="H31" i="8"/>
  <c r="I31" i="8"/>
  <c r="J31" i="8"/>
  <c r="K31" i="8"/>
  <c r="B31" i="8"/>
  <c r="G32" i="8"/>
  <c r="G31" i="8" s="1"/>
  <c r="C32" i="8"/>
  <c r="D31" i="39"/>
  <c r="E31" i="39"/>
  <c r="F31" i="39"/>
  <c r="G31" i="39"/>
  <c r="B31" i="39"/>
  <c r="C32" i="39"/>
  <c r="C31" i="39" s="1"/>
  <c r="B31" i="37"/>
  <c r="N32" i="37"/>
  <c r="O32" i="37" s="1"/>
  <c r="O31" i="37" s="1"/>
  <c r="G31" i="37"/>
  <c r="H31" i="37"/>
  <c r="I31" i="37"/>
  <c r="J31" i="37"/>
  <c r="K31" i="37"/>
  <c r="L31" i="37"/>
  <c r="M31" i="37"/>
  <c r="D32" i="37"/>
  <c r="D31" i="37" s="1"/>
  <c r="E32" i="37"/>
  <c r="C32" i="37" s="1"/>
  <c r="C31" i="37" s="1"/>
  <c r="E31" i="37"/>
  <c r="C7" i="34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B25" i="11"/>
  <c r="E27" i="2"/>
  <c r="F27" i="2"/>
  <c r="G27" i="2"/>
  <c r="B29" i="2"/>
  <c r="B28" i="2"/>
  <c r="B27" i="2" s="1"/>
  <c r="D27" i="2"/>
  <c r="C27" i="2"/>
  <c r="C27" i="8"/>
  <c r="C25" i="8" s="1"/>
  <c r="C26" i="8"/>
  <c r="D25" i="8"/>
  <c r="E25" i="8"/>
  <c r="F25" i="8"/>
  <c r="G25" i="8"/>
  <c r="H25" i="8"/>
  <c r="I25" i="8"/>
  <c r="J25" i="8"/>
  <c r="K25" i="8"/>
  <c r="B25" i="8"/>
  <c r="G25" i="39"/>
  <c r="C27" i="39"/>
  <c r="C26" i="39"/>
  <c r="C25" i="39" s="1"/>
  <c r="F25" i="39"/>
  <c r="E25" i="39"/>
  <c r="D25" i="39"/>
  <c r="B25" i="39"/>
  <c r="B25" i="37"/>
  <c r="N27" i="37"/>
  <c r="O27" i="37"/>
  <c r="O26" i="37"/>
  <c r="O25" i="37" s="1"/>
  <c r="G25" i="37"/>
  <c r="H25" i="37"/>
  <c r="I25" i="37"/>
  <c r="J25" i="37"/>
  <c r="K25" i="37"/>
  <c r="L25" i="37"/>
  <c r="M25" i="37"/>
  <c r="E27" i="37"/>
  <c r="E26" i="37"/>
  <c r="D27" i="37"/>
  <c r="C27" i="37" s="1"/>
  <c r="D26" i="37"/>
  <c r="C26" i="37" s="1"/>
  <c r="C25" i="37" s="1"/>
  <c r="O9" i="11"/>
  <c r="O8" i="11"/>
  <c r="D11" i="2"/>
  <c r="B8" i="39"/>
  <c r="B9" i="39"/>
  <c r="F9" i="37"/>
  <c r="F8" i="37"/>
  <c r="F7" i="37"/>
  <c r="B9" i="22"/>
  <c r="C9" i="22"/>
  <c r="D9" i="22"/>
  <c r="E9" i="22"/>
  <c r="F9" i="22"/>
  <c r="G9" i="22"/>
  <c r="H9" i="22"/>
  <c r="I9" i="22"/>
  <c r="J9" i="22"/>
  <c r="K9" i="22"/>
  <c r="C8" i="22"/>
  <c r="D8" i="22"/>
  <c r="E8" i="22"/>
  <c r="F8" i="22"/>
  <c r="G8" i="22"/>
  <c r="H8" i="22"/>
  <c r="I8" i="22"/>
  <c r="J8" i="22"/>
  <c r="K8" i="22"/>
  <c r="K7" i="22"/>
  <c r="D7" i="22"/>
  <c r="G7" i="22"/>
  <c r="H7" i="22"/>
  <c r="O31" i="11"/>
  <c r="O33" i="11"/>
  <c r="O22" i="11"/>
  <c r="O19" i="11"/>
  <c r="O7" i="11" s="1"/>
  <c r="O16" i="11"/>
  <c r="O13" i="11"/>
  <c r="O10" i="11"/>
  <c r="B60" i="2"/>
  <c r="B8" i="22"/>
  <c r="B7" i="22"/>
  <c r="F7" i="22"/>
  <c r="J7" i="22"/>
  <c r="I7" i="22"/>
  <c r="E7" i="22"/>
  <c r="D9" i="8"/>
  <c r="E9" i="8"/>
  <c r="F9" i="8"/>
  <c r="H9" i="8"/>
  <c r="I9" i="8"/>
  <c r="J9" i="8"/>
  <c r="K9" i="8"/>
  <c r="D8" i="8"/>
  <c r="E8" i="8"/>
  <c r="F8" i="8"/>
  <c r="H8" i="8"/>
  <c r="I8" i="8"/>
  <c r="K8" i="8"/>
  <c r="H8" i="37"/>
  <c r="H9" i="37"/>
  <c r="I9" i="37"/>
  <c r="J8" i="37"/>
  <c r="J9" i="37"/>
  <c r="K8" i="37"/>
  <c r="K9" i="37"/>
  <c r="L8" i="37"/>
  <c r="L9" i="37"/>
  <c r="M8" i="37"/>
  <c r="M9" i="37"/>
  <c r="G8" i="37"/>
  <c r="G9" i="37"/>
  <c r="G10" i="37"/>
  <c r="H10" i="37"/>
  <c r="N10" i="37" s="1"/>
  <c r="K10" i="37"/>
  <c r="L10" i="37"/>
  <c r="M10" i="37"/>
  <c r="B10" i="37"/>
  <c r="I10" i="37"/>
  <c r="J10" i="37"/>
  <c r="C7" i="22"/>
  <c r="F7" i="11"/>
  <c r="G7" i="11"/>
  <c r="H7" i="11"/>
  <c r="K7" i="11"/>
  <c r="D8" i="11"/>
  <c r="E8" i="11"/>
  <c r="F8" i="11"/>
  <c r="G8" i="11"/>
  <c r="H8" i="11"/>
  <c r="J8" i="11"/>
  <c r="K8" i="11"/>
  <c r="L8" i="11"/>
  <c r="M8" i="11"/>
  <c r="N8" i="11"/>
  <c r="D9" i="11"/>
  <c r="E9" i="11"/>
  <c r="F9" i="11"/>
  <c r="G9" i="11"/>
  <c r="H9" i="11"/>
  <c r="K9" i="11"/>
  <c r="L9" i="11"/>
  <c r="N9" i="11"/>
  <c r="B10" i="2"/>
  <c r="C10" i="2"/>
  <c r="D10" i="2"/>
  <c r="E10" i="2"/>
  <c r="F10" i="2"/>
  <c r="G10" i="2"/>
  <c r="J10" i="2"/>
  <c r="K10" i="2"/>
  <c r="C11" i="2"/>
  <c r="E11" i="2"/>
  <c r="F11" i="2"/>
  <c r="G11" i="2"/>
  <c r="H11" i="2"/>
  <c r="B8" i="8"/>
  <c r="B9" i="8"/>
  <c r="G7" i="34"/>
  <c r="J58" i="8"/>
  <c r="J8" i="8"/>
  <c r="G57" i="8"/>
  <c r="G58" i="8"/>
  <c r="I48" i="37"/>
  <c r="I8" i="37"/>
  <c r="H48" i="39"/>
  <c r="I51" i="39" l="1"/>
  <c r="H8" i="39"/>
  <c r="C52" i="37"/>
  <c r="E51" i="37"/>
  <c r="C51" i="37" s="1"/>
  <c r="O17" i="37"/>
  <c r="O16" i="37" s="1"/>
  <c r="O52" i="37"/>
  <c r="I11" i="34"/>
  <c r="I7" i="34" s="1"/>
  <c r="E7" i="34"/>
  <c r="J12" i="34"/>
  <c r="J11" i="34" s="1"/>
  <c r="D7" i="34"/>
  <c r="D8" i="34"/>
  <c r="J8" i="34"/>
  <c r="H57" i="39"/>
  <c r="C58" i="37"/>
  <c r="C57" i="37" s="1"/>
  <c r="D57" i="37"/>
  <c r="O58" i="37"/>
  <c r="O57" i="37" s="1"/>
  <c r="D7" i="11"/>
  <c r="M7" i="11"/>
  <c r="C9" i="2"/>
  <c r="C56" i="37"/>
  <c r="O54" i="37"/>
  <c r="J7" i="11"/>
  <c r="B11" i="2"/>
  <c r="H51" i="39"/>
  <c r="O51" i="37"/>
  <c r="O48" i="37"/>
  <c r="E45" i="37"/>
  <c r="C45" i="37" s="1"/>
  <c r="C47" i="37"/>
  <c r="E42" i="37"/>
  <c r="O42" i="37"/>
  <c r="C44" i="37"/>
  <c r="C42" i="37" s="1"/>
  <c r="E39" i="37"/>
  <c r="N39" i="37"/>
  <c r="C36" i="37"/>
  <c r="N36" i="37"/>
  <c r="D33" i="37"/>
  <c r="O33" i="37"/>
  <c r="I32" i="39"/>
  <c r="I31" i="39" s="1"/>
  <c r="E8" i="37"/>
  <c r="N31" i="37"/>
  <c r="B7" i="8"/>
  <c r="O28" i="37"/>
  <c r="C30" i="37"/>
  <c r="I25" i="39"/>
  <c r="I8" i="39"/>
  <c r="N25" i="37"/>
  <c r="B7" i="11"/>
  <c r="I22" i="39"/>
  <c r="I7" i="37"/>
  <c r="D8" i="37"/>
  <c r="N22" i="37"/>
  <c r="G9" i="8"/>
  <c r="C9" i="8"/>
  <c r="E9" i="37"/>
  <c r="D19" i="37"/>
  <c r="I7" i="8"/>
  <c r="H7" i="8"/>
  <c r="K7" i="8"/>
  <c r="J7" i="8"/>
  <c r="H16" i="39"/>
  <c r="C16" i="37"/>
  <c r="D16" i="37"/>
  <c r="C18" i="37"/>
  <c r="M7" i="37"/>
  <c r="K7" i="37"/>
  <c r="G8" i="8"/>
  <c r="D7" i="8"/>
  <c r="E7" i="8"/>
  <c r="C13" i="8"/>
  <c r="C8" i="8"/>
  <c r="F7" i="8"/>
  <c r="H9" i="39"/>
  <c r="I9" i="39" s="1"/>
  <c r="G7" i="39"/>
  <c r="I13" i="39"/>
  <c r="E7" i="39"/>
  <c r="H13" i="39"/>
  <c r="C8" i="39"/>
  <c r="C9" i="39"/>
  <c r="C15" i="37"/>
  <c r="G7" i="37"/>
  <c r="L7" i="37"/>
  <c r="J7" i="37"/>
  <c r="H7" i="37"/>
  <c r="O13" i="37"/>
  <c r="D7" i="39"/>
  <c r="I10" i="39"/>
  <c r="F7" i="39"/>
  <c r="B7" i="39"/>
  <c r="N8" i="37"/>
  <c r="C11" i="37"/>
  <c r="D10" i="37"/>
  <c r="C10" i="37" s="1"/>
  <c r="D9" i="37"/>
  <c r="B7" i="37"/>
  <c r="C39" i="37"/>
  <c r="C28" i="37"/>
  <c r="O10" i="37"/>
  <c r="C13" i="37"/>
  <c r="D25" i="37"/>
  <c r="E25" i="37"/>
  <c r="N54" i="37"/>
  <c r="O20" i="37"/>
  <c r="O19" i="37" s="1"/>
  <c r="D22" i="37"/>
  <c r="C22" i="37" s="1"/>
  <c r="O24" i="37"/>
  <c r="O22" i="37" s="1"/>
  <c r="C46" i="37"/>
  <c r="O40" i="37"/>
  <c r="O39" i="37" s="1"/>
  <c r="N48" i="37"/>
  <c r="D13" i="37"/>
  <c r="D28" i="37"/>
  <c r="D39" i="37"/>
  <c r="C55" i="37"/>
  <c r="N45" i="37"/>
  <c r="B35" i="2"/>
  <c r="B9" i="2" s="1"/>
  <c r="N9" i="37"/>
  <c r="O8" i="37" l="1"/>
  <c r="J7" i="34"/>
  <c r="C54" i="37"/>
  <c r="E7" i="37"/>
  <c r="C8" i="37"/>
  <c r="C9" i="37"/>
  <c r="C7" i="8"/>
  <c r="G7" i="8"/>
  <c r="O9" i="37"/>
  <c r="I7" i="11"/>
  <c r="D7" i="37"/>
  <c r="N7" i="37"/>
  <c r="H7" i="39"/>
  <c r="I7" i="39"/>
  <c r="C7" i="39"/>
  <c r="O7" i="37"/>
  <c r="D9" i="2"/>
  <c r="J9" i="2"/>
  <c r="E9" i="2"/>
  <c r="K9" i="2"/>
  <c r="H9" i="2"/>
  <c r="G9" i="2"/>
  <c r="F9" i="2"/>
  <c r="C7" i="37" l="1"/>
</calcChain>
</file>

<file path=xl/comments1.xml><?xml version="1.0" encoding="utf-8"?>
<comments xmlns="http://schemas.openxmlformats.org/spreadsheetml/2006/main">
  <authors>
    <author>user</author>
  </authors>
  <commentList>
    <comment ref="E2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인천확인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필요
</t>
        </r>
      </text>
    </comment>
  </commentList>
</comments>
</file>

<file path=xl/sharedStrings.xml><?xml version="1.0" encoding="utf-8"?>
<sst xmlns="http://schemas.openxmlformats.org/spreadsheetml/2006/main" count="1082" uniqueCount="724">
  <si>
    <t>전라남도</t>
    <phoneticPr fontId="3" type="noConversion"/>
  </si>
  <si>
    <t>구분</t>
    <phoneticPr fontId="3" type="noConversion"/>
  </si>
  <si>
    <t xml:space="preserve"> </t>
    <phoneticPr fontId="3" type="noConversion"/>
  </si>
  <si>
    <t>의원
발의</t>
    <phoneticPr fontId="3" type="noConversion"/>
  </si>
  <si>
    <t>총계</t>
    <phoneticPr fontId="3" type="noConversion"/>
  </si>
  <si>
    <t>부결</t>
    <phoneticPr fontId="3" type="noConversion"/>
  </si>
  <si>
    <t>구분</t>
    <phoneticPr fontId="3" type="noConversion"/>
  </si>
  <si>
    <t>개최횟수</t>
    <phoneticPr fontId="3" type="noConversion"/>
  </si>
  <si>
    <t>심의건수</t>
    <phoneticPr fontId="3" type="noConversion"/>
  </si>
  <si>
    <t>처리결과</t>
    <phoneticPr fontId="3" type="noConversion"/>
  </si>
  <si>
    <t>소계</t>
    <phoneticPr fontId="3" type="noConversion"/>
  </si>
  <si>
    <t>조례</t>
    <phoneticPr fontId="3" type="noConversion"/>
  </si>
  <si>
    <t>규칙</t>
    <phoneticPr fontId="3" type="noConversion"/>
  </si>
  <si>
    <t>원안의결</t>
    <phoneticPr fontId="3" type="noConversion"/>
  </si>
  <si>
    <t>부결</t>
    <phoneticPr fontId="3" type="noConversion"/>
  </si>
  <si>
    <t>보류기타</t>
    <phoneticPr fontId="3" type="noConversion"/>
  </si>
  <si>
    <t>구분</t>
    <phoneticPr fontId="3" type="noConversion"/>
  </si>
  <si>
    <t>총계</t>
    <phoneticPr fontId="3" type="noConversion"/>
  </si>
  <si>
    <t>재의요구 유형 및 사유</t>
    <phoneticPr fontId="3" type="noConversion"/>
  </si>
  <si>
    <t>단체장
발의</t>
    <phoneticPr fontId="3" type="noConversion"/>
  </si>
  <si>
    <t>시·도지사</t>
    <phoneticPr fontId="3" type="noConversion"/>
  </si>
  <si>
    <t>장 관</t>
    <phoneticPr fontId="3" type="noConversion"/>
  </si>
  <si>
    <t>이의</t>
    <phoneticPr fontId="3" type="noConversion"/>
  </si>
  <si>
    <t>법령위반</t>
    <phoneticPr fontId="3" type="noConversion"/>
  </si>
  <si>
    <t>공익위반</t>
    <phoneticPr fontId="3" type="noConversion"/>
  </si>
  <si>
    <t>(단위 : 건)</t>
    <phoneticPr fontId="3" type="noConversion"/>
  </si>
  <si>
    <t>(단위 : 건)</t>
    <phoneticPr fontId="3" type="noConversion"/>
  </si>
  <si>
    <t>구분</t>
    <phoneticPr fontId="3" type="noConversion"/>
  </si>
  <si>
    <t>비고</t>
    <phoneticPr fontId="3" type="noConversion"/>
  </si>
  <si>
    <t>재의요구
건수</t>
    <phoneticPr fontId="3" type="noConversion"/>
  </si>
  <si>
    <t>소계</t>
    <phoneticPr fontId="3" type="noConversion"/>
  </si>
  <si>
    <t>재의결</t>
    <phoneticPr fontId="3" type="noConversion"/>
  </si>
  <si>
    <t>수정의결</t>
    <phoneticPr fontId="3" type="noConversion"/>
  </si>
  <si>
    <t>계류</t>
    <phoneticPr fontId="3" type="noConversion"/>
  </si>
  <si>
    <t>(단위 : 건)</t>
    <phoneticPr fontId="3" type="noConversion"/>
  </si>
  <si>
    <r>
      <t>자체 재의</t>
    </r>
    <r>
      <rPr>
        <sz val="11"/>
        <rFont val="돋움"/>
        <family val="3"/>
        <charset val="129"/>
      </rPr>
      <t xml:space="preserve"> </t>
    </r>
    <r>
      <rPr>
        <sz val="11"/>
        <rFont val="돋움"/>
        <family val="3"/>
        <charset val="129"/>
      </rPr>
      <t>요구</t>
    </r>
    <phoneticPr fontId="3" type="noConversion"/>
  </si>
  <si>
    <t>상급 기관 지시</t>
    <phoneticPr fontId="3" type="noConversion"/>
  </si>
  <si>
    <t>부산광역시</t>
    <phoneticPr fontId="3" type="noConversion"/>
  </si>
  <si>
    <t>대구광역시</t>
    <phoneticPr fontId="3" type="noConversion"/>
  </si>
  <si>
    <t>인천시</t>
    <phoneticPr fontId="3" type="noConversion"/>
  </si>
  <si>
    <t>광주광역시</t>
    <phoneticPr fontId="3" type="noConversion"/>
  </si>
  <si>
    <t>대전광역시</t>
    <phoneticPr fontId="3" type="noConversion"/>
  </si>
  <si>
    <t>경기도</t>
    <phoneticPr fontId="3" type="noConversion"/>
  </si>
  <si>
    <t>충청북도</t>
    <phoneticPr fontId="3" type="noConversion"/>
  </si>
  <si>
    <t>충북 총계</t>
    <phoneticPr fontId="3" type="noConversion"/>
  </si>
  <si>
    <t>충청남도</t>
    <phoneticPr fontId="3" type="noConversion"/>
  </si>
  <si>
    <t>충남 총계</t>
    <phoneticPr fontId="3" type="noConversion"/>
  </si>
  <si>
    <t>전라북도</t>
    <phoneticPr fontId="3" type="noConversion"/>
  </si>
  <si>
    <t>전북 총계</t>
    <phoneticPr fontId="3" type="noConversion"/>
  </si>
  <si>
    <t>전라남도</t>
    <phoneticPr fontId="3" type="noConversion"/>
  </si>
  <si>
    <t>전남 총계</t>
    <phoneticPr fontId="3" type="noConversion"/>
  </si>
  <si>
    <t>경상북도</t>
    <phoneticPr fontId="3" type="noConversion"/>
  </si>
  <si>
    <t>경북 총계</t>
    <phoneticPr fontId="3" type="noConversion"/>
  </si>
  <si>
    <t>경상남도</t>
    <phoneticPr fontId="3" type="noConversion"/>
  </si>
  <si>
    <t>경남 총계</t>
    <phoneticPr fontId="3" type="noConversion"/>
  </si>
  <si>
    <t>제주특별자치도</t>
    <phoneticPr fontId="3" type="noConversion"/>
  </si>
  <si>
    <t>제주 총계</t>
    <phoneticPr fontId="3" type="noConversion"/>
  </si>
  <si>
    <t>부산 총계</t>
    <phoneticPr fontId="3" type="noConversion"/>
  </si>
  <si>
    <t>대구 총계</t>
    <phoneticPr fontId="3" type="noConversion"/>
  </si>
  <si>
    <t>인천 총계</t>
    <phoneticPr fontId="3" type="noConversion"/>
  </si>
  <si>
    <t>대전 총계</t>
    <phoneticPr fontId="3" type="noConversion"/>
  </si>
  <si>
    <t>울산 총계</t>
    <phoneticPr fontId="3" type="noConversion"/>
  </si>
  <si>
    <t>강원도</t>
    <phoneticPr fontId="3" type="noConversion"/>
  </si>
  <si>
    <t>서울 계</t>
    <phoneticPr fontId="3" type="noConversion"/>
  </si>
  <si>
    <t>부산 계</t>
    <phoneticPr fontId="3" type="noConversion"/>
  </si>
  <si>
    <t>인천 계</t>
    <phoneticPr fontId="3" type="noConversion"/>
  </si>
  <si>
    <t>대구 계</t>
    <phoneticPr fontId="3" type="noConversion"/>
  </si>
  <si>
    <t>광주 계</t>
    <phoneticPr fontId="3" type="noConversion"/>
  </si>
  <si>
    <t>서울기초</t>
    <phoneticPr fontId="3" type="noConversion"/>
  </si>
  <si>
    <t>부산기초</t>
    <phoneticPr fontId="3" type="noConversion"/>
  </si>
  <si>
    <t>대구기초</t>
    <phoneticPr fontId="3" type="noConversion"/>
  </si>
  <si>
    <t>인천광역시</t>
    <phoneticPr fontId="3" type="noConversion"/>
  </si>
  <si>
    <t>인천기초</t>
    <phoneticPr fontId="3" type="noConversion"/>
  </si>
  <si>
    <t>광주기초</t>
    <phoneticPr fontId="3" type="noConversion"/>
  </si>
  <si>
    <t>대전 계</t>
    <phoneticPr fontId="3" type="noConversion"/>
  </si>
  <si>
    <t>대전기초</t>
    <phoneticPr fontId="3" type="noConversion"/>
  </si>
  <si>
    <t>울산광역시</t>
    <phoneticPr fontId="3" type="noConversion"/>
  </si>
  <si>
    <t>울산 계</t>
    <phoneticPr fontId="3" type="noConversion"/>
  </si>
  <si>
    <t>울산기초</t>
    <phoneticPr fontId="3" type="noConversion"/>
  </si>
  <si>
    <t>경기 계</t>
    <phoneticPr fontId="3" type="noConversion"/>
  </si>
  <si>
    <t>경기기초</t>
    <phoneticPr fontId="3" type="noConversion"/>
  </si>
  <si>
    <t>강원기초</t>
    <phoneticPr fontId="3" type="noConversion"/>
  </si>
  <si>
    <t>충남 계</t>
    <phoneticPr fontId="3" type="noConversion"/>
  </si>
  <si>
    <t>충남기초</t>
    <phoneticPr fontId="3" type="noConversion"/>
  </si>
  <si>
    <t>전북 계</t>
    <phoneticPr fontId="3" type="noConversion"/>
  </si>
  <si>
    <t>전북기초</t>
    <phoneticPr fontId="3" type="noConversion"/>
  </si>
  <si>
    <t>전남기초</t>
    <phoneticPr fontId="3" type="noConversion"/>
  </si>
  <si>
    <t>경북 계</t>
    <phoneticPr fontId="3" type="noConversion"/>
  </si>
  <si>
    <t>경북기초</t>
    <phoneticPr fontId="3" type="noConversion"/>
  </si>
  <si>
    <t>경남 계</t>
    <phoneticPr fontId="3" type="noConversion"/>
  </si>
  <si>
    <t>경남기초</t>
    <phoneticPr fontId="3" type="noConversion"/>
  </si>
  <si>
    <t>제주 계</t>
    <phoneticPr fontId="3" type="noConversion"/>
  </si>
  <si>
    <t>부산광역시</t>
    <phoneticPr fontId="3" type="noConversion"/>
  </si>
  <si>
    <t>강원도</t>
    <phoneticPr fontId="3" type="noConversion"/>
  </si>
  <si>
    <t>강원 계</t>
    <phoneticPr fontId="3" type="noConversion"/>
  </si>
  <si>
    <t>충북 계</t>
    <phoneticPr fontId="3" type="noConversion"/>
  </si>
  <si>
    <t>충청북도</t>
    <phoneticPr fontId="3" type="noConversion"/>
  </si>
  <si>
    <t>충청남도</t>
    <phoneticPr fontId="3" type="noConversion"/>
  </si>
  <si>
    <t>전라북도</t>
    <phoneticPr fontId="3" type="noConversion"/>
  </si>
  <si>
    <t>전북 계</t>
    <phoneticPr fontId="3" type="noConversion"/>
  </si>
  <si>
    <t>전라남도</t>
    <phoneticPr fontId="3" type="noConversion"/>
  </si>
  <si>
    <t>전남 계</t>
    <phoneticPr fontId="3" type="noConversion"/>
  </si>
  <si>
    <t>경상북도</t>
    <phoneticPr fontId="3" type="noConversion"/>
  </si>
  <si>
    <t>경북 계</t>
    <phoneticPr fontId="3" type="noConversion"/>
  </si>
  <si>
    <t>경상남도</t>
    <phoneticPr fontId="3" type="noConversion"/>
  </si>
  <si>
    <t>경남 계</t>
    <phoneticPr fontId="3" type="noConversion"/>
  </si>
  <si>
    <t>제주 계</t>
    <phoneticPr fontId="3" type="noConversion"/>
  </si>
  <si>
    <t>제주도</t>
    <phoneticPr fontId="3" type="noConversion"/>
  </si>
  <si>
    <t>대구 계</t>
    <phoneticPr fontId="3" type="noConversion"/>
  </si>
  <si>
    <t>대구광역시</t>
    <phoneticPr fontId="3" type="noConversion"/>
  </si>
  <si>
    <t>인천 계</t>
    <phoneticPr fontId="3" type="noConversion"/>
  </si>
  <si>
    <t>광주 계</t>
    <phoneticPr fontId="3" type="noConversion"/>
  </si>
  <si>
    <t>대전 계</t>
    <phoneticPr fontId="3" type="noConversion"/>
  </si>
  <si>
    <t>대전광역시</t>
    <phoneticPr fontId="3" type="noConversion"/>
  </si>
  <si>
    <t xml:space="preserve">충청북도 </t>
    <phoneticPr fontId="3" type="noConversion"/>
  </si>
  <si>
    <t>충북 계</t>
    <phoneticPr fontId="3" type="noConversion"/>
  </si>
  <si>
    <t>전라남도</t>
    <phoneticPr fontId="3" type="noConversion"/>
  </si>
  <si>
    <t>전남 계</t>
    <phoneticPr fontId="3" type="noConversion"/>
  </si>
  <si>
    <t>광역계</t>
    <phoneticPr fontId="3" type="noConversion"/>
  </si>
  <si>
    <t>서울특별시</t>
    <phoneticPr fontId="3" type="noConversion"/>
  </si>
  <si>
    <t>충북기초</t>
    <phoneticPr fontId="3" type="noConversion"/>
  </si>
  <si>
    <t>서울특별시</t>
  </si>
  <si>
    <t>전라북도</t>
  </si>
  <si>
    <t>부산기초</t>
    <phoneticPr fontId="3" type="noConversion"/>
  </si>
  <si>
    <t>대구기초</t>
    <phoneticPr fontId="3" type="noConversion"/>
  </si>
  <si>
    <t>인천기초</t>
    <phoneticPr fontId="3" type="noConversion"/>
  </si>
  <si>
    <t>광주기초</t>
    <phoneticPr fontId="3" type="noConversion"/>
  </si>
  <si>
    <t>기초계</t>
    <phoneticPr fontId="3" type="noConversion"/>
  </si>
  <si>
    <t>전라남도</t>
  </si>
  <si>
    <r>
      <t>강원</t>
    </r>
    <r>
      <rPr>
        <sz val="11"/>
        <rFont val="돋움"/>
        <family val="3"/>
        <charset val="129"/>
      </rPr>
      <t>도</t>
    </r>
    <phoneticPr fontId="3" type="noConversion"/>
  </si>
  <si>
    <t>총계</t>
    <phoneticPr fontId="3" type="noConversion"/>
  </si>
  <si>
    <t>경기도</t>
  </si>
  <si>
    <t>충청북도</t>
  </si>
  <si>
    <t>서울 총계</t>
    <phoneticPr fontId="3" type="noConversion"/>
  </si>
  <si>
    <t>경기 총계</t>
    <phoneticPr fontId="3" type="noConversion"/>
  </si>
  <si>
    <t>제정②</t>
    <phoneticPr fontId="3" type="noConversion"/>
  </si>
  <si>
    <t>개정③</t>
    <phoneticPr fontId="3" type="noConversion"/>
  </si>
  <si>
    <t>광역</t>
    <phoneticPr fontId="3" type="noConversion"/>
  </si>
  <si>
    <t>기초</t>
    <phoneticPr fontId="3" type="noConversion"/>
  </si>
  <si>
    <t>조례</t>
    <phoneticPr fontId="3" type="noConversion"/>
  </si>
  <si>
    <t>규칙</t>
    <phoneticPr fontId="3" type="noConversion"/>
  </si>
  <si>
    <t>소계</t>
    <phoneticPr fontId="3" type="noConversion"/>
  </si>
  <si>
    <t>강원 총계</t>
    <phoneticPr fontId="3" type="noConversion"/>
  </si>
  <si>
    <t>광주 총계</t>
    <phoneticPr fontId="3" type="noConversion"/>
  </si>
  <si>
    <t>총계</t>
    <phoneticPr fontId="3" type="noConversion"/>
  </si>
  <si>
    <t>광역계</t>
    <phoneticPr fontId="3" type="noConversion"/>
  </si>
  <si>
    <t>기초계</t>
    <phoneticPr fontId="3" type="noConversion"/>
  </si>
  <si>
    <t>(단위 : 건)</t>
    <phoneticPr fontId="3" type="noConversion"/>
  </si>
  <si>
    <t>경기 계</t>
    <phoneticPr fontId="3" type="noConversion"/>
  </si>
  <si>
    <t>강원 계</t>
    <phoneticPr fontId="3" type="noConversion"/>
  </si>
  <si>
    <t>제소자</t>
    <phoneticPr fontId="3" type="noConversion"/>
  </si>
  <si>
    <t>제소결과</t>
    <phoneticPr fontId="3" type="noConversion"/>
  </si>
  <si>
    <t>장관</t>
    <phoneticPr fontId="3" type="noConversion"/>
  </si>
  <si>
    <t>시도지사</t>
    <phoneticPr fontId="3" type="noConversion"/>
  </si>
  <si>
    <t>무효</t>
    <phoneticPr fontId="3" type="noConversion"/>
  </si>
  <si>
    <t>유효</t>
    <phoneticPr fontId="3" type="noConversion"/>
  </si>
  <si>
    <t>4.조례·규칙심의회 운영현황</t>
    <phoneticPr fontId="3" type="noConversion"/>
  </si>
  <si>
    <t>5.조례 재의요구 현황</t>
    <phoneticPr fontId="3" type="noConversion"/>
  </si>
  <si>
    <t>6.조례 재의요구 처리결과</t>
    <phoneticPr fontId="3" type="noConversion"/>
  </si>
  <si>
    <r>
      <t xml:space="preserve">발 </t>
    </r>
    <r>
      <rPr>
        <sz val="11"/>
        <rFont val="돋움"/>
        <family val="3"/>
        <charset val="129"/>
      </rPr>
      <t xml:space="preserve">  </t>
    </r>
    <r>
      <rPr>
        <sz val="11"/>
        <rFont val="돋움"/>
        <family val="3"/>
        <charset val="129"/>
      </rPr>
      <t>의</t>
    </r>
    <phoneticPr fontId="3" type="noConversion"/>
  </si>
  <si>
    <t>총계</t>
    <phoneticPr fontId="3" type="noConversion"/>
  </si>
  <si>
    <t>광역계</t>
    <phoneticPr fontId="3" type="noConversion"/>
  </si>
  <si>
    <t>기초계</t>
    <phoneticPr fontId="3" type="noConversion"/>
  </si>
  <si>
    <t>부결</t>
    <phoneticPr fontId="3" type="noConversion"/>
  </si>
  <si>
    <t>폐기</t>
    <phoneticPr fontId="3" type="noConversion"/>
  </si>
  <si>
    <t>각하</t>
    <phoneticPr fontId="3" type="noConversion"/>
  </si>
  <si>
    <t>소취하</t>
    <phoneticPr fontId="3" type="noConversion"/>
  </si>
  <si>
    <t>총계</t>
    <phoneticPr fontId="3" type="noConversion"/>
  </si>
  <si>
    <t>순  서</t>
    <phoneticPr fontId="3" type="noConversion"/>
  </si>
  <si>
    <t>조례명</t>
    <phoneticPr fontId="3" type="noConversion"/>
  </si>
  <si>
    <t>제안
(발의)</t>
    <phoneticPr fontId="3" type="noConversion"/>
  </si>
  <si>
    <t>의결일자</t>
    <phoneticPr fontId="3" type="noConversion"/>
  </si>
  <si>
    <t>재의요구 사유</t>
    <phoneticPr fontId="3" type="noConversion"/>
  </si>
  <si>
    <t>재  의
요구일</t>
    <phoneticPr fontId="3" type="noConversion"/>
  </si>
  <si>
    <t>재의결과
(일자)</t>
    <phoneticPr fontId="3" type="noConversion"/>
  </si>
  <si>
    <t>제소일</t>
    <phoneticPr fontId="3" type="noConversion"/>
  </si>
  <si>
    <t>제소결과
(일자)</t>
    <phoneticPr fontId="3" type="noConversion"/>
  </si>
  <si>
    <t>비고</t>
    <phoneticPr fontId="3" type="noConversion"/>
  </si>
  <si>
    <t>조례명</t>
    <phoneticPr fontId="3" type="noConversion"/>
  </si>
  <si>
    <t>청구일</t>
    <phoneticPr fontId="3" type="noConversion"/>
  </si>
  <si>
    <r>
      <t xml:space="preserve"> 청 구</t>
    </r>
    <r>
      <rPr>
        <sz val="11"/>
        <rFont val="돋움"/>
        <family val="3"/>
        <charset val="129"/>
      </rPr>
      <t xml:space="preserve"> </t>
    </r>
    <r>
      <rPr>
        <sz val="11"/>
        <rFont val="돋움"/>
        <family val="3"/>
        <charset val="129"/>
      </rPr>
      <t>요</t>
    </r>
    <r>
      <rPr>
        <sz val="11"/>
        <rFont val="돋움"/>
        <family val="3"/>
        <charset val="129"/>
      </rPr>
      <t xml:space="preserve"> </t>
    </r>
    <r>
      <rPr>
        <sz val="11"/>
        <rFont val="돋움"/>
        <family val="3"/>
        <charset val="129"/>
      </rPr>
      <t>지</t>
    </r>
    <phoneticPr fontId="3" type="noConversion"/>
  </si>
  <si>
    <r>
      <t>청 구</t>
    </r>
    <r>
      <rPr>
        <sz val="11"/>
        <rFont val="돋움"/>
        <family val="3"/>
        <charset val="129"/>
      </rPr>
      <t xml:space="preserve"> </t>
    </r>
    <r>
      <rPr>
        <sz val="11"/>
        <rFont val="돋움"/>
        <family val="3"/>
        <charset val="129"/>
      </rPr>
      <t>결</t>
    </r>
    <r>
      <rPr>
        <sz val="11"/>
        <rFont val="돋움"/>
        <family val="3"/>
        <charset val="129"/>
      </rPr>
      <t xml:space="preserve"> </t>
    </r>
    <r>
      <rPr>
        <sz val="11"/>
        <rFont val="돋움"/>
        <family val="3"/>
        <charset val="129"/>
      </rPr>
      <t>과</t>
    </r>
    <phoneticPr fontId="3" type="noConversion"/>
  </si>
  <si>
    <t>원안
의결</t>
    <phoneticPr fontId="3" type="noConversion"/>
  </si>
  <si>
    <t>수정
의결</t>
    <phoneticPr fontId="3" type="noConversion"/>
  </si>
  <si>
    <r>
      <t>각하(반려</t>
    </r>
    <r>
      <rPr>
        <sz val="11"/>
        <rFont val="돋움"/>
        <family val="3"/>
        <charset val="129"/>
      </rPr>
      <t>)</t>
    </r>
    <phoneticPr fontId="3" type="noConversion"/>
  </si>
  <si>
    <t>철회</t>
    <phoneticPr fontId="3" type="noConversion"/>
  </si>
  <si>
    <t>폐기</t>
    <phoneticPr fontId="3" type="noConversion"/>
  </si>
  <si>
    <t>진행중</t>
    <phoneticPr fontId="3" type="noConversion"/>
  </si>
  <si>
    <t>광역</t>
    <phoneticPr fontId="3" type="noConversion"/>
  </si>
  <si>
    <t>기초</t>
    <phoneticPr fontId="3" type="noConversion"/>
  </si>
  <si>
    <t>구분</t>
    <phoneticPr fontId="3" type="noConversion"/>
  </si>
  <si>
    <t>연서주민수 산출내역</t>
    <phoneticPr fontId="3" type="noConversion"/>
  </si>
  <si>
    <r>
      <t xml:space="preserve">산출기준 </t>
    </r>
    <r>
      <rPr>
        <sz val="10"/>
        <rFont val="돋움"/>
        <family val="3"/>
        <charset val="129"/>
      </rPr>
      <t>(1/100~1/20)</t>
    </r>
    <phoneticPr fontId="3" type="noConversion"/>
  </si>
  <si>
    <t>`</t>
    <phoneticPr fontId="3" type="noConversion"/>
  </si>
  <si>
    <t>10. 주민 조례 제정·개폐 청구 연서주민수</t>
    <phoneticPr fontId="3" type="noConversion"/>
  </si>
  <si>
    <t>세종 총계</t>
    <phoneticPr fontId="3" type="noConversion"/>
  </si>
  <si>
    <t>세종특별자치시</t>
    <phoneticPr fontId="3" type="noConversion"/>
  </si>
  <si>
    <t>세종 계</t>
    <phoneticPr fontId="3" type="noConversion"/>
  </si>
  <si>
    <t>2.조례 제정 및 개·폐 현황</t>
    <phoneticPr fontId="3" type="noConversion"/>
  </si>
  <si>
    <t>(단위 : 건)</t>
    <phoneticPr fontId="3" type="noConversion"/>
  </si>
  <si>
    <t>폐지④</t>
    <phoneticPr fontId="3" type="noConversion"/>
  </si>
  <si>
    <t>총계</t>
    <phoneticPr fontId="3" type="noConversion"/>
  </si>
  <si>
    <t>단체장발의</t>
    <phoneticPr fontId="3" type="noConversion"/>
  </si>
  <si>
    <t>의원발의</t>
    <phoneticPr fontId="3" type="noConversion"/>
  </si>
  <si>
    <t>(단위 : 건)</t>
    <phoneticPr fontId="3" type="noConversion"/>
  </si>
  <si>
    <t>구분</t>
    <phoneticPr fontId="3" type="noConversion"/>
  </si>
  <si>
    <t>제정②</t>
    <phoneticPr fontId="3" type="noConversion"/>
  </si>
  <si>
    <t>개정③</t>
    <phoneticPr fontId="3" type="noConversion"/>
  </si>
  <si>
    <t>총계</t>
    <phoneticPr fontId="3" type="noConversion"/>
  </si>
  <si>
    <t>광역계</t>
    <phoneticPr fontId="3" type="noConversion"/>
  </si>
  <si>
    <t>기초계</t>
    <phoneticPr fontId="3" type="noConversion"/>
  </si>
  <si>
    <t>광주광역시</t>
    <phoneticPr fontId="3" type="noConversion"/>
  </si>
  <si>
    <t>제주특별자치도</t>
    <phoneticPr fontId="3" type="noConversion"/>
  </si>
  <si>
    <t>3.규칙 제정 및 개·폐 현황</t>
    <phoneticPr fontId="3" type="noConversion"/>
  </si>
  <si>
    <t>서울 계</t>
    <phoneticPr fontId="3" type="noConversion"/>
  </si>
  <si>
    <t>시장·군수·
구청장</t>
    <phoneticPr fontId="3" type="noConversion"/>
  </si>
  <si>
    <t>증감
②-④-⑤</t>
    <phoneticPr fontId="3" type="noConversion"/>
  </si>
  <si>
    <t>9. 주민조례 제·개폐청구 현황</t>
    <phoneticPr fontId="3" type="noConversion"/>
  </si>
  <si>
    <t>2.  조례 제정 및 개·폐 현황</t>
    <phoneticPr fontId="3" type="noConversion"/>
  </si>
  <si>
    <t>3.  규칙 제정 및 개·폐 현황</t>
    <phoneticPr fontId="3" type="noConversion"/>
  </si>
  <si>
    <t>4.  조례·규칙심의회 운영현황</t>
    <phoneticPr fontId="3" type="noConversion"/>
  </si>
  <si>
    <t>5.  조례 재의요구 현황</t>
    <phoneticPr fontId="3" type="noConversion"/>
  </si>
  <si>
    <t>6.  조례 재의요구 처리결과</t>
    <phoneticPr fontId="3" type="noConversion"/>
  </si>
  <si>
    <t>8.  조례 재의 · 제소 상세 내역</t>
    <phoneticPr fontId="3" type="noConversion"/>
  </si>
  <si>
    <t>9.  주민조례 제정·개폐청구 현황</t>
    <phoneticPr fontId="3" type="noConversion"/>
  </si>
  <si>
    <r>
      <t>1.  조례·규칙</t>
    </r>
    <r>
      <rPr>
        <sz val="12"/>
        <color indexed="8"/>
        <rFont val="맑은 고딕"/>
        <family val="3"/>
        <charset val="129"/>
      </rPr>
      <t xml:space="preserve"> </t>
    </r>
    <r>
      <rPr>
        <sz val="16"/>
        <color indexed="8"/>
        <rFont val="맑은 고딕"/>
        <family val="3"/>
        <charset val="129"/>
      </rPr>
      <t>운영현황</t>
    </r>
    <phoneticPr fontId="3" type="noConversion"/>
  </si>
  <si>
    <t>1.조례·규칙 운영현황</t>
    <phoneticPr fontId="3" type="noConversion"/>
  </si>
  <si>
    <r>
      <t>기타</t>
    </r>
    <r>
      <rPr>
        <vertAlign val="superscript"/>
        <sz val="11"/>
        <rFont val="돋움"/>
        <family val="3"/>
        <charset val="129"/>
      </rPr>
      <t>1)</t>
    </r>
    <phoneticPr fontId="3" type="noConversion"/>
  </si>
  <si>
    <t>폐지 등④</t>
    <phoneticPr fontId="3" type="noConversion"/>
  </si>
  <si>
    <t>폐지</t>
    <phoneticPr fontId="3" type="noConversion"/>
  </si>
  <si>
    <r>
      <t>기타</t>
    </r>
    <r>
      <rPr>
        <vertAlign val="superscript"/>
        <sz val="11"/>
        <rFont val="돋움"/>
        <family val="3"/>
        <charset val="129"/>
      </rPr>
      <t>2)</t>
    </r>
    <phoneticPr fontId="3" type="noConversion"/>
  </si>
  <si>
    <r>
      <t>기타</t>
    </r>
    <r>
      <rPr>
        <sz val="9"/>
        <rFont val="돋움"/>
        <family val="3"/>
        <charset val="129"/>
      </rPr>
      <t>3)</t>
    </r>
    <phoneticPr fontId="3" type="noConversion"/>
  </si>
  <si>
    <t>비고4)</t>
  </si>
  <si>
    <r>
      <t>단체장 발의</t>
    </r>
    <r>
      <rPr>
        <sz val="11"/>
        <rFont val="돋움"/>
        <family val="3"/>
        <charset val="129"/>
      </rPr>
      <t xml:space="preserve"> 조례</t>
    </r>
    <phoneticPr fontId="3" type="noConversion"/>
  </si>
  <si>
    <t>의원발의 조례</t>
    <phoneticPr fontId="3" type="noConversion"/>
  </si>
  <si>
    <t>1/100</t>
  </si>
  <si>
    <t>1/50</t>
  </si>
  <si>
    <t>시도</t>
    <phoneticPr fontId="3" type="noConversion"/>
  </si>
  <si>
    <t>시군구</t>
    <phoneticPr fontId="3" type="noConversion"/>
  </si>
  <si>
    <t>총계</t>
    <phoneticPr fontId="3" type="noConversion"/>
  </si>
  <si>
    <t>광역계</t>
    <phoneticPr fontId="3" type="noConversion"/>
  </si>
  <si>
    <t>기초계</t>
    <phoneticPr fontId="3" type="noConversion"/>
  </si>
  <si>
    <t>서울기초</t>
    <phoneticPr fontId="3" type="noConversion"/>
  </si>
  <si>
    <t>부산 총계</t>
    <phoneticPr fontId="3" type="noConversion"/>
  </si>
  <si>
    <t>부산광역시</t>
    <phoneticPr fontId="3" type="noConversion"/>
  </si>
  <si>
    <t>부산기초</t>
    <phoneticPr fontId="3" type="noConversion"/>
  </si>
  <si>
    <t>대구 총계</t>
    <phoneticPr fontId="3" type="noConversion"/>
  </si>
  <si>
    <t>대구광역시</t>
    <phoneticPr fontId="3" type="noConversion"/>
  </si>
  <si>
    <t>대구기초</t>
    <phoneticPr fontId="3" type="noConversion"/>
  </si>
  <si>
    <t>인천 총계</t>
    <phoneticPr fontId="3" type="noConversion"/>
  </si>
  <si>
    <t>인천광역시</t>
    <phoneticPr fontId="3" type="noConversion"/>
  </si>
  <si>
    <t>인천기초</t>
    <phoneticPr fontId="3" type="noConversion"/>
  </si>
  <si>
    <t>광주 총계</t>
    <phoneticPr fontId="3" type="noConversion"/>
  </si>
  <si>
    <t>광주광역시</t>
    <phoneticPr fontId="3" type="noConversion"/>
  </si>
  <si>
    <t>대전 총계</t>
    <phoneticPr fontId="3" type="noConversion"/>
  </si>
  <si>
    <t>대전광역시</t>
    <phoneticPr fontId="3" type="noConversion"/>
  </si>
  <si>
    <t>대전기초</t>
    <phoneticPr fontId="3" type="noConversion"/>
  </si>
  <si>
    <t>울산 총계</t>
    <phoneticPr fontId="3" type="noConversion"/>
  </si>
  <si>
    <t>울산광역시</t>
    <phoneticPr fontId="3" type="noConversion"/>
  </si>
  <si>
    <t>울산기초</t>
    <phoneticPr fontId="3" type="noConversion"/>
  </si>
  <si>
    <t>세종 총계</t>
    <phoneticPr fontId="3" type="noConversion"/>
  </si>
  <si>
    <t>세종특별자치시</t>
    <phoneticPr fontId="3" type="noConversion"/>
  </si>
  <si>
    <t>경기 총계</t>
    <phoneticPr fontId="3" type="noConversion"/>
  </si>
  <si>
    <t>경기도</t>
    <phoneticPr fontId="3" type="noConversion"/>
  </si>
  <si>
    <t>경기기초</t>
    <phoneticPr fontId="3" type="noConversion"/>
  </si>
  <si>
    <t>강원 총계</t>
    <phoneticPr fontId="3" type="noConversion"/>
  </si>
  <si>
    <t>강원도</t>
    <phoneticPr fontId="3" type="noConversion"/>
  </si>
  <si>
    <t>강원기초</t>
    <phoneticPr fontId="3" type="noConversion"/>
  </si>
  <si>
    <t>충북 총계</t>
    <phoneticPr fontId="3" type="noConversion"/>
  </si>
  <si>
    <t>충청북도</t>
    <phoneticPr fontId="3" type="noConversion"/>
  </si>
  <si>
    <t>충북기초</t>
    <phoneticPr fontId="3" type="noConversion"/>
  </si>
  <si>
    <t>충남 총계</t>
    <phoneticPr fontId="3" type="noConversion"/>
  </si>
  <si>
    <t>충청남도</t>
    <phoneticPr fontId="3" type="noConversion"/>
  </si>
  <si>
    <t>충남기초</t>
    <phoneticPr fontId="3" type="noConversion"/>
  </si>
  <si>
    <t>전북 총계</t>
    <phoneticPr fontId="3" type="noConversion"/>
  </si>
  <si>
    <t>전북기초</t>
    <phoneticPr fontId="3" type="noConversion"/>
  </si>
  <si>
    <t>전남 총계</t>
    <phoneticPr fontId="3" type="noConversion"/>
  </si>
  <si>
    <t>전남기초</t>
    <phoneticPr fontId="3" type="noConversion"/>
  </si>
  <si>
    <t>경북 총계</t>
    <phoneticPr fontId="3" type="noConversion"/>
  </si>
  <si>
    <t>경상북도</t>
    <phoneticPr fontId="3" type="noConversion"/>
  </si>
  <si>
    <t>경북기초</t>
    <phoneticPr fontId="3" type="noConversion"/>
  </si>
  <si>
    <t>경남 총계</t>
    <phoneticPr fontId="3" type="noConversion"/>
  </si>
  <si>
    <t>경상남도</t>
    <phoneticPr fontId="3" type="noConversion"/>
  </si>
  <si>
    <t>경남기초</t>
    <phoneticPr fontId="3" type="noConversion"/>
  </si>
  <si>
    <t>제주 총계</t>
    <phoneticPr fontId="3" type="noConversion"/>
  </si>
  <si>
    <t>제주특별자치도</t>
    <phoneticPr fontId="3" type="noConversion"/>
  </si>
  <si>
    <t>2) 전년도 통계 미반영 사항 등</t>
    <phoneticPr fontId="3" type="noConversion"/>
  </si>
  <si>
    <t>세종 계</t>
    <phoneticPr fontId="3" type="noConversion"/>
  </si>
  <si>
    <t>3) 지방자치법시행령 제28조제2항의 제3호 및 제5호</t>
    <phoneticPr fontId="3" type="noConversion"/>
  </si>
  <si>
    <t xml:space="preserve"> * 지방자치법 제15조</t>
    <phoneticPr fontId="3" type="noConversion"/>
  </si>
  <si>
    <t>4) 단체장 발의 조례안 원안의결건에 대하여 상급기관 지시에 의해 재의요구한 건수</t>
    <phoneticPr fontId="3" type="noConversion"/>
  </si>
  <si>
    <t>서울기초</t>
    <phoneticPr fontId="3" type="noConversion"/>
  </si>
  <si>
    <t>구분</t>
    <phoneticPr fontId="3" type="noConversion"/>
  </si>
  <si>
    <t>제정③</t>
    <phoneticPr fontId="3" type="noConversion"/>
  </si>
  <si>
    <t>개정④</t>
    <phoneticPr fontId="3" type="noConversion"/>
  </si>
  <si>
    <t>폐지 등⑤</t>
    <phoneticPr fontId="3" type="noConversion"/>
  </si>
  <si>
    <t>증감⑥
(③-⑤)</t>
    <phoneticPr fontId="3" type="noConversion"/>
  </si>
  <si>
    <t>단체장발의</t>
    <phoneticPr fontId="3" type="noConversion"/>
  </si>
  <si>
    <t>의원발의</t>
    <phoneticPr fontId="3" type="noConversion"/>
  </si>
  <si>
    <t>단체장발의
⑤-1</t>
    <phoneticPr fontId="3" type="noConversion"/>
  </si>
  <si>
    <t>의원발의
⑤-2</t>
    <phoneticPr fontId="3" type="noConversion"/>
  </si>
  <si>
    <r>
      <t>기타2</t>
    </r>
    <r>
      <rPr>
        <sz val="8"/>
        <rFont val="돋움"/>
        <family val="3"/>
        <charset val="129"/>
      </rPr>
      <t>)</t>
    </r>
    <r>
      <rPr>
        <sz val="11"/>
        <rFont val="돋움"/>
        <family val="3"/>
        <charset val="129"/>
      </rPr>
      <t xml:space="preserve">
⑤-3</t>
    </r>
    <phoneticPr fontId="3" type="noConversion"/>
  </si>
  <si>
    <t>세종특별자치시</t>
    <phoneticPr fontId="3" type="noConversion"/>
  </si>
  <si>
    <t>울산광역시</t>
    <phoneticPr fontId="3" type="noConversion"/>
  </si>
  <si>
    <t>중구</t>
    <phoneticPr fontId="3" type="noConversion"/>
  </si>
  <si>
    <t>남구</t>
    <phoneticPr fontId="3" type="noConversion"/>
  </si>
  <si>
    <t>동구</t>
    <phoneticPr fontId="3" type="noConversion"/>
  </si>
  <si>
    <t>북구</t>
    <phoneticPr fontId="3" type="noConversion"/>
  </si>
  <si>
    <t>울주군</t>
    <phoneticPr fontId="3" type="noConversion"/>
  </si>
  <si>
    <t>제주특별자치도</t>
    <phoneticPr fontId="3" type="noConversion"/>
  </si>
  <si>
    <t>동구</t>
    <phoneticPr fontId="3" type="noConversion"/>
  </si>
  <si>
    <t>중구</t>
    <phoneticPr fontId="3" type="noConversion"/>
  </si>
  <si>
    <t xml:space="preserve">서구 </t>
    <phoneticPr fontId="3" type="noConversion"/>
  </si>
  <si>
    <t>유성구</t>
    <phoneticPr fontId="3" type="noConversion"/>
  </si>
  <si>
    <t>대덕구</t>
    <phoneticPr fontId="3" type="noConversion"/>
  </si>
  <si>
    <t>남구</t>
    <phoneticPr fontId="3" type="noConversion"/>
  </si>
  <si>
    <t>북구</t>
    <phoneticPr fontId="3" type="noConversion"/>
  </si>
  <si>
    <t>광주광역시</t>
    <phoneticPr fontId="3" type="noConversion"/>
  </si>
  <si>
    <t>동구</t>
    <phoneticPr fontId="3" type="noConversion"/>
  </si>
  <si>
    <t>서구</t>
    <phoneticPr fontId="3" type="noConversion"/>
  </si>
  <si>
    <t>광산구</t>
    <phoneticPr fontId="3" type="noConversion"/>
  </si>
  <si>
    <t>원주시</t>
  </si>
  <si>
    <t>강릉시</t>
  </si>
  <si>
    <t>동해시</t>
  </si>
  <si>
    <t>태백시</t>
  </si>
  <si>
    <t>속초시</t>
  </si>
  <si>
    <t>삼척시</t>
  </si>
  <si>
    <t>홍천군</t>
  </si>
  <si>
    <t>영월군</t>
  </si>
  <si>
    <t>평창군</t>
  </si>
  <si>
    <t>정선군</t>
  </si>
  <si>
    <t>철원군</t>
  </si>
  <si>
    <t>화천군</t>
  </si>
  <si>
    <t>양구군</t>
  </si>
  <si>
    <t>인제군</t>
  </si>
  <si>
    <t>고성군</t>
  </si>
  <si>
    <t>양양군</t>
  </si>
  <si>
    <t>천안시</t>
  </si>
  <si>
    <t>공주시</t>
  </si>
  <si>
    <t>보령시</t>
  </si>
  <si>
    <t>아산시</t>
  </si>
  <si>
    <t>서산시</t>
  </si>
  <si>
    <t>논산시</t>
  </si>
  <si>
    <t>청양군</t>
    <phoneticPr fontId="3" type="noConversion"/>
  </si>
  <si>
    <t>예산군</t>
    <phoneticPr fontId="3" type="noConversion"/>
  </si>
  <si>
    <t>안양시</t>
    <phoneticPr fontId="3" type="noConversion"/>
  </si>
  <si>
    <t>부천시</t>
    <phoneticPr fontId="3" type="noConversion"/>
  </si>
  <si>
    <t>평택시</t>
    <phoneticPr fontId="3" type="noConversion"/>
  </si>
  <si>
    <t>용인시</t>
    <phoneticPr fontId="3" type="noConversion"/>
  </si>
  <si>
    <t>화성시</t>
    <phoneticPr fontId="3" type="noConversion"/>
  </si>
  <si>
    <t>서울특별시</t>
    <phoneticPr fontId="3" type="noConversion"/>
  </si>
  <si>
    <t>마포구</t>
    <phoneticPr fontId="3" type="noConversion"/>
  </si>
  <si>
    <t>종로구</t>
    <phoneticPr fontId="3" type="noConversion"/>
  </si>
  <si>
    <t>중구</t>
  </si>
  <si>
    <t>용산구</t>
    <phoneticPr fontId="3" type="noConversion"/>
  </si>
  <si>
    <t>성동구</t>
    <phoneticPr fontId="3" type="noConversion"/>
  </si>
  <si>
    <t>광진구</t>
    <phoneticPr fontId="3" type="noConversion"/>
  </si>
  <si>
    <t>동대문구</t>
    <phoneticPr fontId="3" type="noConversion"/>
  </si>
  <si>
    <t>중랑구</t>
    <phoneticPr fontId="3" type="noConversion"/>
  </si>
  <si>
    <t>성북구</t>
    <phoneticPr fontId="3" type="noConversion"/>
  </si>
  <si>
    <t>강북구</t>
    <phoneticPr fontId="3" type="noConversion"/>
  </si>
  <si>
    <t>도봉구</t>
    <phoneticPr fontId="3" type="noConversion"/>
  </si>
  <si>
    <t>노원구</t>
    <phoneticPr fontId="3" type="noConversion"/>
  </si>
  <si>
    <t>은평구</t>
    <phoneticPr fontId="3" type="noConversion"/>
  </si>
  <si>
    <t>서대문구</t>
    <phoneticPr fontId="3" type="noConversion"/>
  </si>
  <si>
    <t>양천구</t>
    <phoneticPr fontId="3" type="noConversion"/>
  </si>
  <si>
    <t>강서구</t>
    <phoneticPr fontId="3" type="noConversion"/>
  </si>
  <si>
    <t>구로구</t>
    <phoneticPr fontId="3" type="noConversion"/>
  </si>
  <si>
    <t>금천구</t>
    <phoneticPr fontId="3" type="noConversion"/>
  </si>
  <si>
    <t>영등포구</t>
    <phoneticPr fontId="3" type="noConversion"/>
  </si>
  <si>
    <t>동작구</t>
    <phoneticPr fontId="3" type="noConversion"/>
  </si>
  <si>
    <t>관악구</t>
    <phoneticPr fontId="3" type="noConversion"/>
  </si>
  <si>
    <t>서초구</t>
    <phoneticPr fontId="3" type="noConversion"/>
  </si>
  <si>
    <t>강남구</t>
    <phoneticPr fontId="3" type="noConversion"/>
  </si>
  <si>
    <t>송파구</t>
    <phoneticPr fontId="3" type="noConversion"/>
  </si>
  <si>
    <t>강동구</t>
    <phoneticPr fontId="3" type="noConversion"/>
  </si>
  <si>
    <t>의원</t>
  </si>
  <si>
    <t>1/40</t>
  </si>
  <si>
    <t>진도군</t>
    <phoneticPr fontId="3" type="noConversion"/>
  </si>
  <si>
    <t>신안군</t>
    <phoneticPr fontId="3" type="noConversion"/>
  </si>
  <si>
    <t>경상남도</t>
    <phoneticPr fontId="3" type="noConversion"/>
  </si>
  <si>
    <t xml:space="preserve"> </t>
  </si>
  <si>
    <t>대전광역시</t>
    <phoneticPr fontId="3" type="noConversion"/>
  </si>
  <si>
    <r>
      <t>증감⑤
(②-④</t>
    </r>
    <r>
      <rPr>
        <sz val="11"/>
        <rFont val="돋움"/>
        <family val="3"/>
        <charset val="129"/>
      </rPr>
      <t>)</t>
    </r>
    <phoneticPr fontId="3" type="noConversion"/>
  </si>
  <si>
    <t>1/100</t>
    <phoneticPr fontId="3" type="noConversion"/>
  </si>
  <si>
    <t>1/35</t>
  </si>
  <si>
    <t>1/30</t>
  </si>
  <si>
    <t>1/20</t>
  </si>
  <si>
    <r>
      <t xml:space="preserve">1) </t>
    </r>
    <r>
      <rPr>
        <sz val="9.35"/>
        <rFont val="돋움"/>
        <family val="3"/>
        <charset val="129"/>
      </rPr>
      <t>주민 조례 제개정 청구(공포완료), 2) 전년도 통계 사항 미반영</t>
    </r>
    <phoneticPr fontId="3" type="noConversion"/>
  </si>
  <si>
    <t>-</t>
  </si>
  <si>
    <t>기타⑤</t>
    <phoneticPr fontId="3" type="noConversion"/>
  </si>
  <si>
    <t>운영 총계
(②+③+
④)</t>
    <phoneticPr fontId="3" type="noConversion"/>
  </si>
  <si>
    <t>기타⑤ : 전년도 통계 미반영 사항</t>
    <phoneticPr fontId="3" type="noConversion"/>
  </si>
  <si>
    <t>구분</t>
    <phoneticPr fontId="3" type="noConversion"/>
  </si>
  <si>
    <t>2017년말
보유①</t>
    <phoneticPr fontId="3" type="noConversion"/>
  </si>
  <si>
    <t>2018년 운영 총계 
(②=③+④+[⑤-1]+[⑤-2])</t>
    <phoneticPr fontId="3" type="noConversion"/>
  </si>
  <si>
    <t>(2018.1.1~2018.12.31)</t>
    <phoneticPr fontId="3" type="noConversion"/>
  </si>
  <si>
    <t>2018년말 
보유⑦
(①+⑥)</t>
    <phoneticPr fontId="3" type="noConversion"/>
  </si>
  <si>
    <t>강남구</t>
    <phoneticPr fontId="3" type="noConversion"/>
  </si>
  <si>
    <t xml:space="preserve">서울특별시 강남구 강남자원회수시설 주민지원협의제위원 추천대상자 선정위원회 구성 및 운영 등에 관한 조례 </t>
    <phoneticPr fontId="3" type="noConversion"/>
  </si>
  <si>
    <t>의원</t>
    <phoneticPr fontId="3" type="noConversion"/>
  </si>
  <si>
    <t>가. 협의체 구성의 투명성과 공정성을 도모하고자 하는 취지에는 공감하며 추천대상자를 선정하는 절차를 조례로 정하는 것은 위법하다고 단정할 수 없으나
나. 주민대표의 추천권을 구청장이 아닌 주민의 대의기관인 구의회에 부여한 폐촉법령의 취지에 비추어 보면 관선 절차를 정한 조례의 내용은 상위법에 위반될 소지가 있음</t>
    <phoneticPr fontId="3" type="noConversion"/>
  </si>
  <si>
    <t>재의결
(18-3-13)</t>
    <phoneticPr fontId="3" type="noConversion"/>
  </si>
  <si>
    <t>서울특별시</t>
    <phoneticPr fontId="3" type="noConversion"/>
  </si>
  <si>
    <t>관악구</t>
    <phoneticPr fontId="3" type="noConversion"/>
  </si>
  <si>
    <t>서울특별시 관악구 마더센터 설치 및 운영에 관한 조례</t>
    <phoneticPr fontId="3" type="noConversion"/>
  </si>
  <si>
    <t xml:space="preserve">아이를 키우는 엄마들이 모여 육아 관련 지식과 어려움 등을 함께 나누고   아이와 쉴 수도 있는 공간인 마더센터를 동별 1개소씩 설치 </t>
    <phoneticPr fontId="3" type="noConversion"/>
  </si>
  <si>
    <t>(2018.1.1~2018.12.31)</t>
    <phoneticPr fontId="3" type="noConversion"/>
  </si>
  <si>
    <t>2019년도 
19세이상 
연서대상 주민수(명)</t>
    <phoneticPr fontId="3" type="noConversion"/>
  </si>
  <si>
    <t>2018년도
 연서대상 
주민수(명)</t>
    <phoneticPr fontId="3" type="noConversion"/>
  </si>
  <si>
    <t>2019.1.10까지 공표한
주민총수(명)</t>
    <phoneticPr fontId="3" type="noConversion"/>
  </si>
  <si>
    <t>1/100</t>
    <phoneticPr fontId="3" type="noConversion"/>
  </si>
  <si>
    <t>1/50</t>
    <phoneticPr fontId="3" type="noConversion"/>
  </si>
  <si>
    <t>1/50</t>
    <phoneticPr fontId="3" type="noConversion"/>
  </si>
  <si>
    <t>1/40</t>
    <phoneticPr fontId="3" type="noConversion"/>
  </si>
  <si>
    <t>부산광역시</t>
    <phoneticPr fontId="3" type="noConversion"/>
  </si>
  <si>
    <t>중구</t>
    <phoneticPr fontId="3" type="noConversion"/>
  </si>
  <si>
    <t>서구</t>
    <phoneticPr fontId="3" type="noConversion"/>
  </si>
  <si>
    <t>동구</t>
    <phoneticPr fontId="3" type="noConversion"/>
  </si>
  <si>
    <t>영도구</t>
    <phoneticPr fontId="3" type="noConversion"/>
  </si>
  <si>
    <t>부산진구</t>
    <phoneticPr fontId="3" type="noConversion"/>
  </si>
  <si>
    <t>동래구</t>
    <phoneticPr fontId="3" type="noConversion"/>
  </si>
  <si>
    <t>남구</t>
    <phoneticPr fontId="3" type="noConversion"/>
  </si>
  <si>
    <t>북구</t>
    <phoneticPr fontId="3" type="noConversion"/>
  </si>
  <si>
    <t>해운대구</t>
    <phoneticPr fontId="3" type="noConversion"/>
  </si>
  <si>
    <t>사하구</t>
    <phoneticPr fontId="3" type="noConversion"/>
  </si>
  <si>
    <t>금정구</t>
    <phoneticPr fontId="3" type="noConversion"/>
  </si>
  <si>
    <t>강서구</t>
    <phoneticPr fontId="3" type="noConversion"/>
  </si>
  <si>
    <t>연제구</t>
    <phoneticPr fontId="3" type="noConversion"/>
  </si>
  <si>
    <t>수영구</t>
    <phoneticPr fontId="3" type="noConversion"/>
  </si>
  <si>
    <t>사상구</t>
    <phoneticPr fontId="3" type="noConversion"/>
  </si>
  <si>
    <t>기장군</t>
    <phoneticPr fontId="3" type="noConversion"/>
  </si>
  <si>
    <t>2018년 운영총계
 (②+③+④)</t>
    <phoneticPr fontId="3" type="noConversion"/>
  </si>
  <si>
    <t>2018년말
보유⑥
(①+⑤)</t>
    <phoneticPr fontId="3" type="noConversion"/>
  </si>
  <si>
    <t>남구</t>
    <phoneticPr fontId="3" type="noConversion"/>
  </si>
  <si>
    <t>북구</t>
    <phoneticPr fontId="3" type="noConversion"/>
  </si>
  <si>
    <t>수성구</t>
    <phoneticPr fontId="3" type="noConversion"/>
  </si>
  <si>
    <t>달서구</t>
    <phoneticPr fontId="3" type="noConversion"/>
  </si>
  <si>
    <t>달성군</t>
    <phoneticPr fontId="3" type="noConversion"/>
  </si>
  <si>
    <t>대구광역시</t>
    <phoneticPr fontId="3" type="noConversion"/>
  </si>
  <si>
    <t>인천광역시</t>
    <phoneticPr fontId="3" type="noConversion"/>
  </si>
  <si>
    <t>1/35</t>
    <phoneticPr fontId="3" type="noConversion"/>
  </si>
  <si>
    <t>미추홀구</t>
    <phoneticPr fontId="3" type="noConversion"/>
  </si>
  <si>
    <t>연수구</t>
    <phoneticPr fontId="3" type="noConversion"/>
  </si>
  <si>
    <t>남동구</t>
    <phoneticPr fontId="3" type="noConversion"/>
  </si>
  <si>
    <t>부평구</t>
    <phoneticPr fontId="3" type="noConversion"/>
  </si>
  <si>
    <t>계양구</t>
    <phoneticPr fontId="3" type="noConversion"/>
  </si>
  <si>
    <t>강화군</t>
    <phoneticPr fontId="3" type="noConversion"/>
  </si>
  <si>
    <t>옹진군</t>
    <phoneticPr fontId="3" type="noConversion"/>
  </si>
  <si>
    <t>1/30</t>
    <phoneticPr fontId="3" type="noConversion"/>
  </si>
  <si>
    <t>1/20</t>
    <phoneticPr fontId="3" type="noConversion"/>
  </si>
  <si>
    <t>광주기초</t>
    <phoneticPr fontId="3" type="noConversion"/>
  </si>
  <si>
    <t>광주광역시</t>
    <phoneticPr fontId="3" type="noConversion"/>
  </si>
  <si>
    <t>광주광역시 사회복지시설
 감사 조례안</t>
    <phoneticPr fontId="3" type="noConversion"/>
  </si>
  <si>
    <t>의원</t>
    <phoneticPr fontId="3" type="noConversion"/>
  </si>
  <si>
    <t>시장</t>
    <phoneticPr fontId="3" type="noConversion"/>
  </si>
  <si>
    <t>부결
(18-4-16)</t>
    <phoneticPr fontId="3" type="noConversion"/>
  </si>
  <si>
    <t>동구</t>
    <phoneticPr fontId="3" type="noConversion"/>
  </si>
  <si>
    <t>광주광역시 동구 해병전우회 지원에 관한 조례안</t>
  </si>
  <si>
    <t>구청장</t>
    <phoneticPr fontId="3" type="noConversion"/>
  </si>
  <si>
    <t>부결
(18-3-13)</t>
  </si>
  <si>
    <t>1/85</t>
  </si>
  <si>
    <t>대전광역시</t>
    <phoneticPr fontId="3" type="noConversion"/>
  </si>
  <si>
    <t>대전광역시 도시공원 및 녹지조례</t>
    <phoneticPr fontId="3" type="noConversion"/>
  </si>
  <si>
    <t>폐기
(2018-06-30)</t>
    <phoneticPr fontId="3" type="noConversion"/>
  </si>
  <si>
    <t>1/45</t>
  </si>
  <si>
    <t>용인시</t>
  </si>
  <si>
    <t>용인시 상수도 원인자부담금 산정·징수 조례 일부개정조례안</t>
  </si>
  <si>
    <t>시장</t>
    <phoneticPr fontId="3" type="noConversion"/>
  </si>
  <si>
    <t>○ 개정안의 감면사유가 공익적 목적 또는 산출된 수돗물 사용량과 실제 수돗물 사용량이 크게 차이하는 경우에 한하여 부담금을 감면하고자 하는 현행 조례의 취지에 부합하지 아니함
○ 개정안의 감면기준 중 "20년 이상" 기준이 명확하지 아니하며, 해마다 감면대상 증가시 상수도 원인자부담금 수입 감수로 수도사업자의 책무 이행에 어려움이 있을 것으로 판단됨</t>
  </si>
  <si>
    <t>부결
(18-02-02)</t>
  </si>
  <si>
    <t>경기도</t>
    <phoneticPr fontId="3" type="noConversion"/>
  </si>
  <si>
    <t>부천시</t>
    <phoneticPr fontId="3" type="noConversion"/>
  </si>
  <si>
    <t>부천시 도로점용허가 및
도로점용료 등 징수 조례</t>
    <phoneticPr fontId="3" type="noConversion"/>
  </si>
  <si>
    <t>의원</t>
    <phoneticPr fontId="3" type="noConversion"/>
  </si>
  <si>
    <t>폐기
(18-06-30)</t>
    <phoneticPr fontId="3" type="noConversion"/>
  </si>
  <si>
    <t>여주시</t>
  </si>
  <si>
    <t>여주시 도시계획 조례 일부개정조례안</t>
  </si>
  <si>
    <t>○ 기준 지반고는 주로 지목이 임야인 토지에 적용하는 것으로 개정 조례는 임야에 대한 기준 지반고를 배제하고, 전·답 등 일반 토지에만 적용토록 되어 있어 이는 상위법(국토의 계획 및 이용에 관한 법률)에서 위임한 조례 제정 취지에 부합하지 않음.</t>
    <phoneticPr fontId="3" type="noConversion"/>
  </si>
  <si>
    <t>폐기
(18-06-30)</t>
  </si>
  <si>
    <t>8. 2018 조례 재의 · 제소 상세 내역</t>
    <phoneticPr fontId="3" type="noConversion"/>
  </si>
  <si>
    <t>의정부시</t>
  </si>
  <si>
    <t>동두천시</t>
  </si>
  <si>
    <t>2,000명</t>
    <phoneticPr fontId="3" type="noConversion"/>
  </si>
  <si>
    <t>1,200명 이상</t>
    <phoneticPr fontId="3" type="noConversion"/>
  </si>
  <si>
    <t>수원시</t>
    <phoneticPr fontId="3" type="noConversion"/>
  </si>
  <si>
    <t>고양시</t>
    <phoneticPr fontId="3" type="noConversion"/>
  </si>
  <si>
    <t>성남시</t>
    <phoneticPr fontId="3" type="noConversion"/>
  </si>
  <si>
    <t>안산시</t>
    <phoneticPr fontId="3" type="noConversion"/>
  </si>
  <si>
    <t>남양주시</t>
    <phoneticPr fontId="3" type="noConversion"/>
  </si>
  <si>
    <t>파주시</t>
    <phoneticPr fontId="3" type="noConversion"/>
  </si>
  <si>
    <t>시흥시</t>
    <phoneticPr fontId="3" type="noConversion"/>
  </si>
  <si>
    <t>김포시</t>
    <phoneticPr fontId="3" type="noConversion"/>
  </si>
  <si>
    <t>광명시</t>
    <phoneticPr fontId="3" type="noConversion"/>
  </si>
  <si>
    <t>광주시</t>
    <phoneticPr fontId="3" type="noConversion"/>
  </si>
  <si>
    <t>군포시</t>
    <phoneticPr fontId="3" type="noConversion"/>
  </si>
  <si>
    <t>이천시</t>
    <phoneticPr fontId="3" type="noConversion"/>
  </si>
  <si>
    <t>오산시</t>
    <phoneticPr fontId="3" type="noConversion"/>
  </si>
  <si>
    <t>하남시</t>
    <phoneticPr fontId="3" type="noConversion"/>
  </si>
  <si>
    <t>양주시</t>
    <phoneticPr fontId="3" type="noConversion"/>
  </si>
  <si>
    <t>구리시</t>
    <phoneticPr fontId="3" type="noConversion"/>
  </si>
  <si>
    <t>안성시</t>
    <phoneticPr fontId="3" type="noConversion"/>
  </si>
  <si>
    <t>포천시</t>
    <phoneticPr fontId="3" type="noConversion"/>
  </si>
  <si>
    <t>의왕시</t>
    <phoneticPr fontId="3" type="noConversion"/>
  </si>
  <si>
    <t>여주시</t>
    <phoneticPr fontId="3" type="noConversion"/>
  </si>
  <si>
    <t>양평군</t>
    <phoneticPr fontId="3" type="noConversion"/>
  </si>
  <si>
    <t>과천시</t>
    <phoneticPr fontId="3" type="noConversion"/>
  </si>
  <si>
    <t>가평군</t>
    <phoneticPr fontId="3" type="noConversion"/>
  </si>
  <si>
    <t>연천군</t>
    <phoneticPr fontId="3" type="noConversion"/>
  </si>
  <si>
    <t>강원도</t>
    <phoneticPr fontId="3" type="noConversion"/>
  </si>
  <si>
    <t>강릉시</t>
    <phoneticPr fontId="3" type="noConversion"/>
  </si>
  <si>
    <t>강릉시 도시계획 조례</t>
    <phoneticPr fontId="3" type="noConversion"/>
  </si>
  <si>
    <t>단체장</t>
    <phoneticPr fontId="3" type="noConversion"/>
  </si>
  <si>
    <t>상위법령에서 위임한 사항을 정하는 자치법규의 경우에는 상위법령의 용어정의가 자치법규에도 당연히 그대로 적용되므로 실익이 없는 중복규정 및 상위법상 위임근거 없는 규정 삭제</t>
    <phoneticPr fontId="3" type="noConversion"/>
  </si>
  <si>
    <t>부결
(18-10-22)</t>
    <phoneticPr fontId="3" type="noConversion"/>
  </si>
  <si>
    <t>동해시</t>
    <phoneticPr fontId="3" type="noConversion"/>
  </si>
  <si>
    <t>동해시 도시계획 조례 일부개정조례안</t>
    <phoneticPr fontId="3" type="noConversion"/>
  </si>
  <si>
    <t>부결
(18-09-11)</t>
    <phoneticPr fontId="3" type="noConversion"/>
  </si>
  <si>
    <t>인제군</t>
    <phoneticPr fontId="3" type="noConversion"/>
  </si>
  <si>
    <t>양구군 도시계획조례</t>
    <phoneticPr fontId="3" type="noConversion"/>
  </si>
  <si>
    <t>부결</t>
    <phoneticPr fontId="3" type="noConversion"/>
  </si>
  <si>
    <t>양양군</t>
    <phoneticPr fontId="3" type="noConversion"/>
  </si>
  <si>
    <t>양양군 낙산월드 산불화재
피해보상 조례(안)</t>
    <phoneticPr fontId="3" type="noConversion"/>
  </si>
  <si>
    <t>단체장</t>
    <phoneticPr fontId="3" type="noConversion"/>
  </si>
  <si>
    <t>① 본 조례안은 2005년도 발생한 산불피해를 지원하기 위하여 제정된 수익적 성격의 소급입법으로 원칙적으로는 광범위한 입법형성의 자유가 인정된다고 할 것이나 평등의 원칙에 위배되지는 않아야  하는 한계가 있음. 
②지원대상의 한정과 그 당시 물적 피해 이외 부분에 대한 지원이 가능한듯한 표현 등은 정당화 할 사유가 없고, 지원내용과 수준이 재정 건전성을 크게 저해하여 결국 합목적성이 현저히 결여됨.
③조례에서 지원기준과 금액의 상한선을 예측할 수 있을 정도로는 정하여 함에도 모든 것을 규칙으로 정할 수 있도록 위임하는 것은 포괄위임금지원칙에 반하는 것으로 볼 수 있음. (법제처 의견제시 15-0233 참고)</t>
    <phoneticPr fontId="3" type="noConversion"/>
  </si>
  <si>
    <t>자동폐기
(18-07-19)</t>
    <phoneticPr fontId="3" type="noConversion"/>
  </si>
  <si>
    <t>○ 도로점용허가 대상으로 적합하지 않은 시설을 예시하고 있을 뿐 아니라 그 밖의 유사한 시설을 허용하고 있어 도로유지관리에 심각한 문제를 야기하는 등 공익을 현저히 해칠 우려가 있음
○ 도로점용료 감면은 법령에서 구체적으로 규정하고 있으며, 지자체에 위임사항이 아니므로 상위법령의 범위를 벗어나 조례를 제정할 수 없는 사항임.</t>
    <phoneticPr fontId="3" type="noConversion"/>
  </si>
  <si>
    <t>춘천시</t>
    <phoneticPr fontId="3" type="noConversion"/>
  </si>
  <si>
    <t>횡성군</t>
    <phoneticPr fontId="3" type="noConversion"/>
  </si>
  <si>
    <t>충청북도</t>
    <phoneticPr fontId="3" type="noConversion"/>
  </si>
  <si>
    <t>청주시</t>
    <phoneticPr fontId="3" type="noConversion"/>
  </si>
  <si>
    <t>청주시 도시계획조례</t>
    <phoneticPr fontId="3" type="noConversion"/>
  </si>
  <si>
    <t>의원</t>
    <phoneticPr fontId="3" type="noConversion"/>
  </si>
  <si>
    <t>시장</t>
    <phoneticPr fontId="3" type="noConversion"/>
  </si>
  <si>
    <t>부결
(18-11-20)</t>
    <phoneticPr fontId="3" type="noConversion"/>
  </si>
  <si>
    <t>충주시</t>
    <phoneticPr fontId="3" type="noConversion"/>
  </si>
  <si>
    <t>제천시</t>
    <phoneticPr fontId="3" type="noConversion"/>
  </si>
  <si>
    <t>보은군</t>
    <phoneticPr fontId="3" type="noConversion"/>
  </si>
  <si>
    <t>옥천군</t>
    <phoneticPr fontId="3" type="noConversion"/>
  </si>
  <si>
    <t>영동군</t>
    <phoneticPr fontId="3" type="noConversion"/>
  </si>
  <si>
    <t>증평군</t>
    <phoneticPr fontId="3" type="noConversion"/>
  </si>
  <si>
    <t>진천군</t>
    <phoneticPr fontId="3" type="noConversion"/>
  </si>
  <si>
    <t>괴산군</t>
    <phoneticPr fontId="3" type="noConversion"/>
  </si>
  <si>
    <t>음성군</t>
    <phoneticPr fontId="3" type="noConversion"/>
  </si>
  <si>
    <t>단양군</t>
    <phoneticPr fontId="3" type="noConversion"/>
  </si>
  <si>
    <t>충청남도</t>
    <phoneticPr fontId="3" type="noConversion"/>
  </si>
  <si>
    <t>충청남도 도민인권 보호 및 증진에 관한 조례 폐지조례안</t>
    <phoneticPr fontId="3" type="noConversion"/>
  </si>
  <si>
    <t>○ 충청남도의회에서 충청남도로 이송된「충남인권조례 폐지조례안」은 대한민국헌법과 법률, 국제인권법에 따라 보장되는 ‘성적지향, 성별정체성에 의해 차별받지 않을 권리’와 지자체의 기본권 보장 책무를 부정하며, 행정기구인 인권증진팀 및 인권센터 등의 설치근거를 없애는 것으로서 법령에 위반되고 공익을 현저히 해치는 경우에 해당함</t>
    <phoneticPr fontId="3" type="noConversion"/>
  </si>
  <si>
    <t>재의결
(18-04-03)</t>
    <phoneticPr fontId="3" type="noConversion"/>
  </si>
  <si>
    <t>취하
(18-09-28)</t>
    <phoneticPr fontId="3" type="noConversion"/>
  </si>
  <si>
    <t>공주시</t>
    <phoneticPr fontId="3" type="noConversion"/>
  </si>
  <si>
    <t>공주시 장애인종합복지관 운영 및 관리에 관한 조례</t>
    <phoneticPr fontId="3" type="noConversion"/>
  </si>
  <si>
    <t>단체장</t>
    <phoneticPr fontId="3" type="noConversion"/>
  </si>
  <si>
    <t>계류
(폐기)
(18-07-01)</t>
    <phoneticPr fontId="3" type="noConversion"/>
  </si>
  <si>
    <t>계룡시</t>
    <phoneticPr fontId="3" type="noConversion"/>
  </si>
  <si>
    <t>계룡시 인권보장 및 증진에 관한 조례 
주민청구 폐지조례안</t>
    <phoneticPr fontId="3" type="noConversion"/>
  </si>
  <si>
    <t>단체장
(주민청구)</t>
    <phoneticPr fontId="3" type="noConversion"/>
  </si>
  <si>
    <t>성적지향을 이유로 인권조례를 폐지하는 것은 헌법 제11조제1항과 국가인권위원회법 제2조제3호의 규정을 명시적, 적극적으로 위반하는 것이며
지역주민에 대한 지방자치단체의 인권보장 의무를 부정할 뿐만 아니라 사회적 약자에 대한 실질적인 인권보호 및 증진시책 추진을 어렵게 하여 공익을 현저히 해한다 할 것이므로 인권조례의 존치가 필요함</t>
    <phoneticPr fontId="3" type="noConversion"/>
  </si>
  <si>
    <t>부결
(2018.6.25.)</t>
    <phoneticPr fontId="3" type="noConversion"/>
  </si>
  <si>
    <t>1/100</t>
    <phoneticPr fontId="3" type="noConversion"/>
  </si>
  <si>
    <t>1/100</t>
    <phoneticPr fontId="3" type="noConversion"/>
  </si>
  <si>
    <t>1/40</t>
    <phoneticPr fontId="3" type="noConversion"/>
  </si>
  <si>
    <t>계룡시</t>
    <phoneticPr fontId="3" type="noConversion"/>
  </si>
  <si>
    <t>당진시</t>
    <phoneticPr fontId="3" type="noConversion"/>
  </si>
  <si>
    <t>금산군</t>
    <phoneticPr fontId="3" type="noConversion"/>
  </si>
  <si>
    <t>부여군</t>
    <phoneticPr fontId="3" type="noConversion"/>
  </si>
  <si>
    <t>1/50</t>
    <phoneticPr fontId="3" type="noConversion"/>
  </si>
  <si>
    <t>서천군</t>
    <phoneticPr fontId="3" type="noConversion"/>
  </si>
  <si>
    <t>홍성군</t>
    <phoneticPr fontId="3" type="noConversion"/>
  </si>
  <si>
    <t>태안군</t>
    <phoneticPr fontId="3" type="noConversion"/>
  </si>
  <si>
    <t>전라북도</t>
    <phoneticPr fontId="3" type="noConversion"/>
  </si>
  <si>
    <t>전주시</t>
    <phoneticPr fontId="3" type="noConversion"/>
  </si>
  <si>
    <t>군산시</t>
    <phoneticPr fontId="3" type="noConversion"/>
  </si>
  <si>
    <t>익산시</t>
    <phoneticPr fontId="3" type="noConversion"/>
  </si>
  <si>
    <t>정읍시</t>
    <phoneticPr fontId="3" type="noConversion"/>
  </si>
  <si>
    <t>남원시</t>
    <phoneticPr fontId="3" type="noConversion"/>
  </si>
  <si>
    <t>1/30</t>
    <phoneticPr fontId="3" type="noConversion"/>
  </si>
  <si>
    <t>김제시</t>
    <phoneticPr fontId="3" type="noConversion"/>
  </si>
  <si>
    <t>1/35</t>
    <phoneticPr fontId="3" type="noConversion"/>
  </si>
  <si>
    <t>완주군</t>
    <phoneticPr fontId="3" type="noConversion"/>
  </si>
  <si>
    <t>1/20</t>
    <phoneticPr fontId="3" type="noConversion"/>
  </si>
  <si>
    <t>진안군</t>
    <phoneticPr fontId="3" type="noConversion"/>
  </si>
  <si>
    <t>1/25</t>
    <phoneticPr fontId="3" type="noConversion"/>
  </si>
  <si>
    <t>무주군</t>
    <phoneticPr fontId="3" type="noConversion"/>
  </si>
  <si>
    <t>장수군</t>
    <phoneticPr fontId="3" type="noConversion"/>
  </si>
  <si>
    <t>임실군</t>
    <phoneticPr fontId="3" type="noConversion"/>
  </si>
  <si>
    <t>순창군</t>
    <phoneticPr fontId="3" type="noConversion"/>
  </si>
  <si>
    <t>고창군</t>
    <phoneticPr fontId="3" type="noConversion"/>
  </si>
  <si>
    <t>부안군</t>
    <phoneticPr fontId="3" type="noConversion"/>
  </si>
  <si>
    <t>전라남도</t>
    <phoneticPr fontId="3" type="noConversion"/>
  </si>
  <si>
    <t>목포시</t>
    <phoneticPr fontId="3" type="noConversion"/>
  </si>
  <si>
    <t>여수시</t>
    <phoneticPr fontId="3" type="noConversion"/>
  </si>
  <si>
    <t>순천시</t>
    <phoneticPr fontId="3" type="noConversion"/>
  </si>
  <si>
    <t>나주시</t>
    <phoneticPr fontId="3" type="noConversion"/>
  </si>
  <si>
    <t>광양시</t>
    <phoneticPr fontId="3" type="noConversion"/>
  </si>
  <si>
    <t>담양군</t>
    <phoneticPr fontId="3" type="noConversion"/>
  </si>
  <si>
    <t>곡성군</t>
    <phoneticPr fontId="3" type="noConversion"/>
  </si>
  <si>
    <t>구례군</t>
    <phoneticPr fontId="3" type="noConversion"/>
  </si>
  <si>
    <t>고흥군</t>
    <phoneticPr fontId="3" type="noConversion"/>
  </si>
  <si>
    <t>보성군</t>
    <phoneticPr fontId="3" type="noConversion"/>
  </si>
  <si>
    <t>화순군</t>
    <phoneticPr fontId="3" type="noConversion"/>
  </si>
  <si>
    <t>장흥군</t>
    <phoneticPr fontId="3" type="noConversion"/>
  </si>
  <si>
    <t>강진군</t>
    <phoneticPr fontId="3" type="noConversion"/>
  </si>
  <si>
    <t>해남군</t>
    <phoneticPr fontId="3" type="noConversion"/>
  </si>
  <si>
    <t>영암군</t>
    <phoneticPr fontId="3" type="noConversion"/>
  </si>
  <si>
    <t>무안군</t>
    <phoneticPr fontId="3" type="noConversion"/>
  </si>
  <si>
    <t>함평군</t>
    <phoneticPr fontId="3" type="noConversion"/>
  </si>
  <si>
    <t>1/50</t>
    <phoneticPr fontId="3" type="noConversion"/>
  </si>
  <si>
    <t>영광군</t>
    <phoneticPr fontId="3" type="noConversion"/>
  </si>
  <si>
    <t>장성군</t>
    <phoneticPr fontId="3" type="noConversion"/>
  </si>
  <si>
    <t>완도군</t>
    <phoneticPr fontId="3" type="noConversion"/>
  </si>
  <si>
    <t>1/50</t>
    <phoneticPr fontId="3" type="noConversion"/>
  </si>
  <si>
    <t>1/30</t>
    <phoneticPr fontId="3" type="noConversion"/>
  </si>
  <si>
    <t>1/40</t>
    <phoneticPr fontId="3" type="noConversion"/>
  </si>
  <si>
    <t>1/40</t>
    <phoneticPr fontId="3" type="noConversion"/>
  </si>
  <si>
    <t>1/50</t>
    <phoneticPr fontId="3" type="noConversion"/>
  </si>
  <si>
    <t>1/35</t>
    <phoneticPr fontId="3" type="noConversion"/>
  </si>
  <si>
    <t>1/30</t>
    <phoneticPr fontId="3" type="noConversion"/>
  </si>
  <si>
    <t>경상북도</t>
    <phoneticPr fontId="3" type="noConversion"/>
  </si>
  <si>
    <t>의성군</t>
    <phoneticPr fontId="3" type="noConversion"/>
  </si>
  <si>
    <t>의성군 농축산물 가격안정기금 설치 및 운용에 관한 조례(제정)</t>
    <phoneticPr fontId="3" type="noConversion"/>
  </si>
  <si>
    <t>재의결
(18-04-23)</t>
    <phoneticPr fontId="3" type="noConversion"/>
  </si>
  <si>
    <t xml:space="preserve">영덕군 </t>
    <phoneticPr fontId="3" type="noConversion"/>
  </si>
  <si>
    <t>영덕군 군계획 조례</t>
    <phoneticPr fontId="3" type="noConversion"/>
  </si>
  <si>
    <t xml:space="preserve">단체장 </t>
    <phoneticPr fontId="3" type="noConversion"/>
  </si>
  <si>
    <t>가.주민들의 재산권에 대한 제약
나. 신재생에너지 활성화가 되고 있는 현 시점에서 규제로 인한 지역경제에 미치는 영향도 고려
다.  무분별한 개발로 인한 자연훼손과 피해 발생을 막아야한다는 취지의 수정안은 충분히 공감 할 수 있으나, 이를 막기 위하여 군계획 위원회의 자문 및 심의 등 절차를 활용하면 충분히 무분별한 개발을 막을 수 있을 것으로 판단</t>
    <phoneticPr fontId="3" type="noConversion"/>
  </si>
  <si>
    <t>부결(폐기)
(18-11-20)</t>
    <phoneticPr fontId="3" type="noConversion"/>
  </si>
  <si>
    <t>영덕군의회 의결사항 등에 관한 조례</t>
    <phoneticPr fontId="3" type="noConversion"/>
  </si>
  <si>
    <t xml:space="preserve">1. 자치단체장의 예산편성권 침해 
2. 견제와 균형의 원리 위반 
- 「영덕군의회 의결사항에 관한 조례안」은 예산편성에 대한 사전적․적극적 개입으로 영덕군수의 고유의 권한인 예산편성권을 침해하며, 영덕군의회와 집행기관간의 견제와 균형의 원리에 위반될 소지가 있다고 판단 </t>
    <phoneticPr fontId="3" type="noConversion"/>
  </si>
  <si>
    <t>계류
(18-00-00)</t>
    <phoneticPr fontId="3" type="noConversion"/>
  </si>
  <si>
    <t>본청</t>
    <phoneticPr fontId="3" type="noConversion"/>
  </si>
  <si>
    <t>포항시</t>
    <phoneticPr fontId="3" type="noConversion"/>
  </si>
  <si>
    <t>경주시</t>
    <phoneticPr fontId="3" type="noConversion"/>
  </si>
  <si>
    <t>김천시</t>
    <phoneticPr fontId="3" type="noConversion"/>
  </si>
  <si>
    <t>안동시</t>
    <phoneticPr fontId="3" type="noConversion"/>
  </si>
  <si>
    <t>구미시</t>
    <phoneticPr fontId="3" type="noConversion"/>
  </si>
  <si>
    <t>1/50</t>
    <phoneticPr fontId="3" type="noConversion"/>
  </si>
  <si>
    <t>영주시</t>
    <phoneticPr fontId="3" type="noConversion"/>
  </si>
  <si>
    <t>영천시</t>
    <phoneticPr fontId="3" type="noConversion"/>
  </si>
  <si>
    <t>상주시</t>
    <phoneticPr fontId="3" type="noConversion"/>
  </si>
  <si>
    <t>문경시</t>
    <phoneticPr fontId="3" type="noConversion"/>
  </si>
  <si>
    <t>경산시</t>
    <phoneticPr fontId="3" type="noConversion"/>
  </si>
  <si>
    <t>군위군</t>
    <phoneticPr fontId="3" type="noConversion"/>
  </si>
  <si>
    <t>청송군</t>
    <phoneticPr fontId="3" type="noConversion"/>
  </si>
  <si>
    <t>영양군</t>
    <phoneticPr fontId="3" type="noConversion"/>
  </si>
  <si>
    <t>영덕군</t>
    <phoneticPr fontId="3" type="noConversion"/>
  </si>
  <si>
    <t>청도군</t>
    <phoneticPr fontId="3" type="noConversion"/>
  </si>
  <si>
    <t>고령군</t>
    <phoneticPr fontId="3" type="noConversion"/>
  </si>
  <si>
    <t>성주군</t>
    <phoneticPr fontId="3" type="noConversion"/>
  </si>
  <si>
    <t>1/40</t>
    <phoneticPr fontId="3" type="noConversion"/>
  </si>
  <si>
    <t>칠곡군</t>
    <phoneticPr fontId="3" type="noConversion"/>
  </si>
  <si>
    <t>예천군</t>
    <phoneticPr fontId="3" type="noConversion"/>
  </si>
  <si>
    <t>봉화군</t>
    <phoneticPr fontId="3" type="noConversion"/>
  </si>
  <si>
    <t>울진군</t>
    <phoneticPr fontId="3" type="noConversion"/>
  </si>
  <si>
    <t>울릉군</t>
    <phoneticPr fontId="3" type="noConversion"/>
  </si>
  <si>
    <t>경상남도</t>
    <phoneticPr fontId="3" type="noConversion"/>
  </si>
  <si>
    <t>경상남도 시·군의회의원 선거구와 선거구별 의원정수에 관한 조례 일부개정조례안</t>
    <phoneticPr fontId="3" type="noConversion"/>
  </si>
  <si>
    <t>도지사</t>
    <phoneticPr fontId="3" type="noConversion"/>
  </si>
  <si>
    <t>○「공직선거법」제24조의3 제6항, ‘시․도의회가 시․군의원 지역구에 관한 조례를 개정하는 때에는 시․군의원선거구획정위원회의 선거구 획정안을 존중하여야 한다.’고 규정하고 있음
○ 도 선거구획정위는 학계, 법조계, 언론계 등 각 분야별 대표성 있는 위원들로 구성(11명)되어 제7차에 걸친 회의를 개최하였으며, 중선거구제의 취지를 살리면서 인구편차 최소화와 지역적 특성을 고려한 획정안 마련을 위해 심도 있게 논의하였음
○ 다양한 의견을 반영하기 위하여 시민단체 간담회와 49개 기관  (정당, 시군의 의회 및 장)으로부터 의견을 수렴하여 최종 ‘선거구 획정안’을 마련하고 개정조례안으로 제출하였으나, 도의회에서 조례안을 수정의결하여 이송함에 따라, 지방자치법에 근거하여  재의를 요구함.</t>
    <phoneticPr fontId="3" type="noConversion"/>
  </si>
  <si>
    <t>재의결
(18-03-20)</t>
    <phoneticPr fontId="3" type="noConversion"/>
  </si>
  <si>
    <t>양산시</t>
    <phoneticPr fontId="3" type="noConversion"/>
  </si>
  <si>
    <t>양산시 도시계획 조례</t>
    <phoneticPr fontId="3" type="noConversion"/>
  </si>
  <si>
    <t>○ 건축법 및 국토계획법에서 제조업소의 허용 범위를 주거환경에 영향이 미치지 않도록 「대기환경보전법」,「수질 및 수생태계 보전에 관한 법률」,「소음진동관리법」에서 정하고 있는 오염물질 배출이 발생하지 않는 시설에 한정하여 허용토록 규정하고 있음
○ 대기·수질·소음 등으로 인한 주민의 피해가 최소화될 수 있도록 행정지도 및 감독을 강화하는 대안도 있음으로 일반주거지역 전체에 제조업소를 건축할 수 없도록 규정하는 것은 제조업소에 대한 과도한 규제로 작용할 수 있음</t>
    <phoneticPr fontId="3" type="noConversion"/>
  </si>
  <si>
    <t>부결
(18-04-27)</t>
    <phoneticPr fontId="3" type="noConversion"/>
  </si>
  <si>
    <t>재의요구
(지 시 자)</t>
    <phoneticPr fontId="3" type="noConversion"/>
  </si>
  <si>
    <t>하동군</t>
    <phoneticPr fontId="3" type="noConversion"/>
  </si>
  <si>
    <t>창원시</t>
    <phoneticPr fontId="3" type="noConversion"/>
  </si>
  <si>
    <t>진주시</t>
    <phoneticPr fontId="3" type="noConversion"/>
  </si>
  <si>
    <t>통영시</t>
    <phoneticPr fontId="3" type="noConversion"/>
  </si>
  <si>
    <t>사천시</t>
    <phoneticPr fontId="3" type="noConversion"/>
  </si>
  <si>
    <t>김해시</t>
    <phoneticPr fontId="3" type="noConversion"/>
  </si>
  <si>
    <t>밀양시</t>
  </si>
  <si>
    <t>거제시</t>
    <phoneticPr fontId="3" type="noConversion"/>
  </si>
  <si>
    <t>의령군</t>
  </si>
  <si>
    <t>함안군</t>
    <phoneticPr fontId="3" type="noConversion"/>
  </si>
  <si>
    <t>창녕군</t>
    <phoneticPr fontId="3" type="noConversion"/>
  </si>
  <si>
    <t>고성군</t>
    <phoneticPr fontId="3" type="noConversion"/>
  </si>
  <si>
    <t>남해군</t>
    <phoneticPr fontId="3" type="noConversion"/>
  </si>
  <si>
    <t>산청군</t>
    <phoneticPr fontId="3" type="noConversion"/>
  </si>
  <si>
    <t>함양군</t>
    <phoneticPr fontId="3" type="noConversion"/>
  </si>
  <si>
    <t>거창군</t>
    <phoneticPr fontId="3" type="noConversion"/>
  </si>
  <si>
    <t>합천군</t>
  </si>
  <si>
    <r>
      <t>「대전광역시 도시공원 및 녹지조례 일부개정조례안」 제</t>
    </r>
    <r>
      <rPr>
        <sz val="10"/>
        <rFont val="휴먼명조"/>
        <family val="3"/>
        <charset val="129"/>
      </rPr>
      <t>18</t>
    </r>
    <r>
      <rPr>
        <sz val="10"/>
        <rFont val="돋움"/>
        <family val="3"/>
        <charset val="129"/>
      </rPr>
      <t>조제</t>
    </r>
    <r>
      <rPr>
        <sz val="10"/>
        <rFont val="휴먼명조"/>
        <family val="3"/>
        <charset val="129"/>
      </rPr>
      <t>3</t>
    </r>
    <r>
      <rPr>
        <sz val="10"/>
        <rFont val="돋움"/>
        <family val="3"/>
        <charset val="129"/>
      </rPr>
      <t xml:space="preserve">항의 </t>
    </r>
    <r>
      <rPr>
        <u/>
        <sz val="10"/>
        <rFont val="돋움"/>
        <family val="3"/>
        <charset val="129"/>
      </rPr>
      <t xml:space="preserve">당연직 위원을 </t>
    </r>
    <r>
      <rPr>
        <u/>
        <sz val="10"/>
        <rFont val="휴먼명조"/>
        <family val="3"/>
        <charset val="129"/>
      </rPr>
      <t>2</t>
    </r>
    <r>
      <rPr>
        <u/>
        <sz val="10"/>
        <rFont val="돋움"/>
        <family val="3"/>
        <charset val="129"/>
      </rPr>
      <t>명 이내로 제약하거나 시의원을 포함하도록 하는 조항은 지방자치단체장의 권한을 현저하게 침해하는 사항임.</t>
    </r>
    <phoneticPr fontId="3" type="noConversion"/>
  </si>
  <si>
    <r>
      <t xml:space="preserve">* </t>
    </r>
    <r>
      <rPr>
        <sz val="10"/>
        <rFont val="MS Gothic"/>
        <family val="3"/>
        <charset val="128"/>
      </rPr>
      <t>｢</t>
    </r>
    <r>
      <rPr>
        <sz val="10"/>
        <rFont val="돋움"/>
        <family val="3"/>
        <charset val="129"/>
      </rPr>
      <t>신에너지 및 재생에너지 개발</t>
    </r>
    <r>
      <rPr>
        <sz val="10"/>
        <rFont val="MS Gothic"/>
        <family val="3"/>
        <charset val="128"/>
      </rPr>
      <t>・</t>
    </r>
    <r>
      <rPr>
        <sz val="10"/>
        <rFont val="돋움"/>
        <family val="3"/>
        <charset val="129"/>
      </rPr>
      <t>이용</t>
    </r>
    <r>
      <rPr>
        <sz val="10"/>
        <rFont val="MS Gothic"/>
        <family val="3"/>
        <charset val="128"/>
      </rPr>
      <t>・</t>
    </r>
    <r>
      <rPr>
        <sz val="10"/>
        <rFont val="돋움"/>
        <family val="3"/>
        <charset val="129"/>
      </rPr>
      <t>보급 촉진법</t>
    </r>
    <r>
      <rPr>
        <sz val="10"/>
        <rFont val="MS Gothic"/>
        <family val="3"/>
        <charset val="128"/>
      </rPr>
      <t>｣</t>
    </r>
    <r>
      <rPr>
        <sz val="10"/>
        <rFont val="돋움"/>
        <family val="3"/>
        <charset val="129"/>
      </rPr>
      <t xml:space="preserve"> 취지와 상충
 - 「신에너지 및 재생에너지 개발·이용·보급 촉진법 시행령」제15조제1항에 따르면 법 12조제2항에 따른 신재생에너지 공급의무 비율에 연면적 1,000㎡ 이상의 건축물(공공기관 포함)은 별표2에 따른 공급비율 이상 신재생에너지 설비를 공급하도록 되어있어 개정조례안은 그 취지에 반함
* 부칙에 기 발전사업허가자 및 추진중인 사업자에 대한 경과조치 누락으로 집단민원 및 행정소송 예상</t>
    </r>
    <phoneticPr fontId="3" type="noConversion"/>
  </si>
  <si>
    <r>
      <t>○「국토계획법」 상 별도로 규정하고 있는 사항이 없으며</t>
    </r>
    <r>
      <rPr>
        <sz val="10"/>
        <rFont val="휴먼명조"/>
        <family val="3"/>
        <charset val="129"/>
      </rPr>
      <t xml:space="preserve">, </t>
    </r>
    <r>
      <rPr>
        <sz val="10"/>
        <rFont val="돋움"/>
        <family val="3"/>
        <charset val="129"/>
      </rPr>
      <t>「민원사무 처리에 관한 법률」 제</t>
    </r>
    <r>
      <rPr>
        <sz val="10"/>
        <rFont val="휴먼명조"/>
        <family val="3"/>
        <charset val="129"/>
      </rPr>
      <t>10</t>
    </r>
    <r>
      <rPr>
        <sz val="10"/>
        <rFont val="돋움"/>
        <family val="3"/>
        <charset val="129"/>
      </rPr>
      <t>조제</t>
    </r>
    <r>
      <rPr>
        <sz val="10"/>
        <rFont val="휴먼명조"/>
        <family val="3"/>
        <charset val="129"/>
      </rPr>
      <t>1</t>
    </r>
    <r>
      <rPr>
        <sz val="10"/>
        <rFont val="돋움"/>
        <family val="3"/>
        <charset val="129"/>
      </rPr>
      <t>항에서 행정기관의 장은 민원사항을 접수</t>
    </r>
    <r>
      <rPr>
        <sz val="10"/>
        <rFont val="휴먼명조"/>
        <family val="3"/>
        <charset val="129"/>
      </rPr>
      <t>·</t>
    </r>
    <r>
      <rPr>
        <sz val="10"/>
        <rFont val="돋움"/>
        <family val="3"/>
        <charset val="129"/>
      </rPr>
      <t>처리함에 있어서 민원인에게 관계법령등에서 정한 구비서류 외의 서류를 추가로 요구하여서는 아니 된다고 규정하고 있는 바</t>
    </r>
    <r>
      <rPr>
        <sz val="10"/>
        <rFont val="휴먼명조"/>
        <family val="3"/>
        <charset val="129"/>
      </rPr>
      <t xml:space="preserve">, </t>
    </r>
    <r>
      <rPr>
        <sz val="10"/>
        <rFont val="돋움"/>
        <family val="3"/>
        <charset val="129"/>
      </rPr>
      <t>민원사무 처리에 필요한 서류가 있다면 법령에 명시적인 규정을 두어야 할 것이고</t>
    </r>
    <r>
      <rPr>
        <sz val="10"/>
        <rFont val="휴먼명조"/>
        <family val="3"/>
        <charset val="129"/>
      </rPr>
      <t xml:space="preserve">, </t>
    </r>
    <r>
      <rPr>
        <sz val="10"/>
        <rFont val="돋움"/>
        <family val="3"/>
        <charset val="129"/>
      </rPr>
      <t>법령에 규정되지 않은 추가 서류를 제출하도록 의무를 부여하는 것은 원칙적으로 허용되지 않음</t>
    </r>
    <r>
      <rPr>
        <sz val="10"/>
        <rFont val="휴먼명조"/>
        <family val="3"/>
        <charset val="129"/>
      </rPr>
      <t>.</t>
    </r>
    <phoneticPr fontId="3" type="noConversion"/>
  </si>
  <si>
    <t>집행기관의 권한 침해</t>
    <phoneticPr fontId="3" type="noConversion"/>
  </si>
  <si>
    <t>공익적 차원에서 형평성에 어긋남</t>
    <phoneticPr fontId="3" type="noConversion"/>
  </si>
  <si>
    <t>군수</t>
    <phoneticPr fontId="3" type="noConversion"/>
  </si>
  <si>
    <t>군수</t>
    <phoneticPr fontId="3" type="noConversion"/>
  </si>
  <si>
    <t>광주광역시</t>
    <phoneticPr fontId="3" type="noConversion"/>
  </si>
  <si>
    <t>강원도</t>
    <phoneticPr fontId="3" type="noConversion"/>
  </si>
  <si>
    <t>북구</t>
    <phoneticPr fontId="3" type="noConversion"/>
  </si>
  <si>
    <t>속초시</t>
    <phoneticPr fontId="3" type="noConversion"/>
  </si>
  <si>
    <t>광주광역시 북구 청년이 그린 청년친화도시 기본조례안</t>
    <phoneticPr fontId="3" type="noConversion"/>
  </si>
  <si>
    <t>속초시 도시계획 조례 일부개정조례안</t>
    <phoneticPr fontId="3" type="noConversion"/>
  </si>
  <si>
    <t>청년기본계획 수립, 청년정책위원회 및 구정참여단 구성,  청년친화센터 및 청년시설 설치․운영, 교육기관 활용, 업무위탁,  청년자원봉사활동 지원,청년에 대한 지원 등에 관한 조례 제정 청구</t>
    <phoneticPr fontId="3" type="noConversion"/>
  </si>
  <si>
    <t>속초시가 보유한 천혜의 자연환경을 보전하고 주변경관과 조화로운 도시경관을 형성하여 자연관광 도시로서의 가치를 영원히 보전하기 위함</t>
    <phoneticPr fontId="3" type="noConversion"/>
  </si>
  <si>
    <t>1/20</t>
    <phoneticPr fontId="3" type="noConversion"/>
  </si>
  <si>
    <t>제주특별자치도</t>
    <phoneticPr fontId="3" type="noConversion"/>
  </si>
  <si>
    <t>「관광진흥법」제21조제2항에서 신규허가를 제한할 수 있도록 규정되어 있을 뿐 변경허가를 제한하는 규정이 없으며, 기존 면적의 2배를 초과하는 면적 변경의 경우 카지노업 변경허가를 제한하는 것은 법률의 위임 없이 주민의 권리를 제한하는 것으로 「지방자치법」제22조 위반</t>
    <phoneticPr fontId="3" type="noConversion"/>
  </si>
  <si>
    <t>2018.03.22. 공포</t>
    <phoneticPr fontId="3" type="noConversion"/>
  </si>
  <si>
    <t>인사혁신처장</t>
    <phoneticPr fontId="3" type="noConversion"/>
  </si>
  <si>
    <t>공휴일을 별도로 지정하기 위해서는 「지방자치법」 또는 「관공서의 공휴일에 관한 규정」등 개별 법령에 법적 근거가 필요하나, 개별 법령에서 지정권한을 규정하고 있지 않으므로 조례안에서 지방공휴일을 지정하는 것은 법령의 범위 안에서 조례를 제정할 수 있다고 규정한 「지방자치법」제22조 위반</t>
    <phoneticPr fontId="3" type="noConversion"/>
  </si>
  <si>
    <t>지방자치법 제67조(회기계속의 원칙) 단서에 따라 의원의 임기       종료에 따른 폐기</t>
    <phoneticPr fontId="3" type="noConversion"/>
  </si>
  <si>
    <t xml:space="preserve">7.위법한 조례 대법원 제소 현황 </t>
    <phoneticPr fontId="3" type="noConversion"/>
  </si>
  <si>
    <t>(2018.1.1 ~ 2018.12.31)</t>
    <phoneticPr fontId="3" type="noConversion"/>
  </si>
  <si>
    <t>1/70</t>
    <phoneticPr fontId="3" type="noConversion"/>
  </si>
  <si>
    <t>1/100</t>
    <phoneticPr fontId="3" type="noConversion"/>
  </si>
  <si>
    <t xml:space="preserve">7.  위법한 조례 대법원 제소 현황 </t>
    <phoneticPr fontId="3" type="noConversion"/>
  </si>
  <si>
    <t>2017말
보유①</t>
    <phoneticPr fontId="3" type="noConversion"/>
  </si>
  <si>
    <t>2018년
현재보유
(①+증감)</t>
    <phoneticPr fontId="3" type="noConversion"/>
  </si>
  <si>
    <t>시장</t>
    <phoneticPr fontId="3" type="noConversion"/>
  </si>
  <si>
    <t>○ 조례안 제7조제3항에서 정한 수탁자선정위원회의 구성에 관한 사항은 「사회복지사업법 시행규칙」제21조에서 위임하지 않은 사항으로 위법  
 ○ 「사회복지사업법 시행규칙」 제21조제6항에서는 그 밖에 선정위원회의 필요한 사항은 위탁기관의 장이 정하도록 하고 있으나  조례로 정하여 위법</t>
    <phoneticPr fontId="3" type="noConversion"/>
  </si>
  <si>
    <t>○ 법령의 위임범위 위반
    - 특화경관지구의 세분, 중요시설물보호지구의 세분, 특정용도제한지궁의 세분은 강원도 도시계획 조례로 정하도록 규정되어 있음</t>
    <phoneticPr fontId="3" type="noConversion"/>
  </si>
  <si>
    <r>
      <t>○</t>
    </r>
    <r>
      <rPr>
        <sz val="10"/>
        <rFont val="휴먼명조"/>
        <family val="3"/>
        <charset val="129"/>
      </rPr>
      <t xml:space="preserve"> </t>
    </r>
    <r>
      <rPr>
        <sz val="10"/>
        <rFont val="돋움"/>
        <family val="3"/>
        <charset val="129"/>
      </rPr>
      <t>기금의 전액을 군비로 출연금을 조성하는 것은 수입액의</t>
    </r>
    <r>
      <rPr>
        <sz val="10"/>
        <rFont val="휴먼명조"/>
        <family val="3"/>
        <charset val="129"/>
      </rPr>
      <t xml:space="preserve"> </t>
    </r>
    <r>
      <rPr>
        <sz val="10"/>
        <rFont val="돋움"/>
        <family val="3"/>
        <charset val="129"/>
      </rPr>
      <t>전부가 일반회계로부터 전입되는 기금은 폐지하거나</t>
    </r>
    <r>
      <rPr>
        <sz val="10"/>
        <rFont val="휴먼명조"/>
        <family val="3"/>
        <charset val="129"/>
      </rPr>
      <t xml:space="preserve"> </t>
    </r>
    <r>
      <rPr>
        <sz val="10"/>
        <rFont val="돋움"/>
        <family val="3"/>
        <charset val="129"/>
      </rPr>
      <t>일반사업으로 전환하여야 한다는 행전안전부 기금운용방향에 부합하지 않음      
○ 농산물 중 특정 품목에 편중 지원 될 소지가 있으며 농축산물의 지원대상 품목 선정기준이 불명확하여 품목에서 제외 된 농가의 반발과 마찰 초래 가능</t>
    </r>
    <phoneticPr fontId="3" type="noConversion"/>
  </si>
  <si>
    <t>본청</t>
    <phoneticPr fontId="3" type="noConversion"/>
  </si>
  <si>
    <t>(2018.1.1~2018.12.31)</t>
    <phoneticPr fontId="3" type="noConversion"/>
  </si>
  <si>
    <t>제주특별자치도 카지노업 관리 및 감독에 관한 조례 일부개정조례안</t>
    <phoneticPr fontId="3" type="noConversion"/>
  </si>
  <si>
    <t>제주특별자치도 4․3희생자추념일의 지방공휴일 지정에 관한 조례안</t>
    <phoneticPr fontId="3" type="noConversion"/>
  </si>
  <si>
    <t>의원</t>
    <phoneticPr fontId="3" type="noConversion"/>
  </si>
  <si>
    <t>10.  주민조례 제정·개폐 청구 연서주민수</t>
    <phoneticPr fontId="3" type="noConversion"/>
  </si>
  <si>
    <t>인천광역시</t>
    <phoneticPr fontId="3" type="noConversion"/>
  </si>
  <si>
    <t>1/200 이상</t>
    <phoneticPr fontId="3" type="noConversion"/>
  </si>
  <si>
    <t>수정의결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</si>
</sst>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yy&quot;-&quot;m&quot;-&quot;d;@"/>
    <numFmt numFmtId="177" formatCode="0_);[Red]\(0\)"/>
    <numFmt numFmtId="178" formatCode="#\ ???/???"/>
    <numFmt numFmtId="179" formatCode="#,##0_ "/>
    <numFmt numFmtId="180" formatCode="0_ "/>
    <numFmt numFmtId="181" formatCode="mm&quot;월&quot;\ dd&quot;일&quot;"/>
    <numFmt numFmtId="182" formatCode="&quot;₩&quot;#,##0_);[Red]\(&quot;₩&quot;#,##0\)"/>
    <numFmt numFmtId="183" formatCode="_-* #,##0_-;\-* #,##0_-;_-* &quot;-&quot;??_-;_-@_-"/>
  </numFmts>
  <fonts count="56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4"/>
      <name val="신명조체"/>
      <family val="1"/>
      <charset val="129"/>
    </font>
    <font>
      <b/>
      <sz val="14"/>
      <name val="신명조체"/>
      <family val="1"/>
      <charset val="129"/>
    </font>
    <font>
      <sz val="14"/>
      <name val="돋움"/>
      <family val="3"/>
      <charset val="129"/>
    </font>
    <font>
      <b/>
      <sz val="14"/>
      <name val="돋움"/>
      <family val="3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돋움"/>
      <family val="3"/>
      <charset val="129"/>
    </font>
    <font>
      <b/>
      <sz val="10"/>
      <name val="돋움"/>
      <family val="3"/>
      <charset val="129"/>
    </font>
    <font>
      <sz val="20"/>
      <name val="돋움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vertAlign val="superscript"/>
      <sz val="11"/>
      <name val="돋움"/>
      <family val="3"/>
      <charset val="129"/>
    </font>
    <font>
      <b/>
      <sz val="9"/>
      <name val="돋움"/>
      <family val="3"/>
      <charset val="129"/>
    </font>
    <font>
      <sz val="10"/>
      <name val="신명조체"/>
      <family val="1"/>
      <charset val="129"/>
    </font>
    <font>
      <b/>
      <sz val="10"/>
      <name val="신명조체"/>
      <family val="1"/>
      <charset val="129"/>
    </font>
    <font>
      <b/>
      <sz val="11"/>
      <color indexed="12"/>
      <name val="돋움"/>
      <family val="3"/>
      <charset val="129"/>
    </font>
    <font>
      <sz val="14"/>
      <color indexed="12"/>
      <name val="신명조체"/>
      <family val="1"/>
      <charset val="129"/>
    </font>
    <font>
      <b/>
      <sz val="14"/>
      <color indexed="12"/>
      <name val="신명조체"/>
      <family val="1"/>
      <charset val="129"/>
    </font>
    <font>
      <b/>
      <sz val="12"/>
      <name val="돋움"/>
      <family val="3"/>
      <charset val="129"/>
    </font>
    <font>
      <b/>
      <sz val="12"/>
      <color indexed="12"/>
      <name val="돋움"/>
      <family val="3"/>
      <charset val="129"/>
    </font>
    <font>
      <b/>
      <sz val="18"/>
      <name val="돋움"/>
      <family val="3"/>
      <charset val="129"/>
    </font>
    <font>
      <sz val="9"/>
      <name val="돋움"/>
      <family val="3"/>
      <charset val="129"/>
    </font>
    <font>
      <sz val="12"/>
      <color indexed="10"/>
      <name val="돋움"/>
      <family val="3"/>
      <charset val="129"/>
    </font>
    <font>
      <b/>
      <sz val="12"/>
      <color indexed="10"/>
      <name val="돋움"/>
      <family val="3"/>
      <charset val="129"/>
    </font>
    <font>
      <sz val="11"/>
      <color indexed="12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name val="돋움"/>
      <family val="3"/>
      <charset val="129"/>
    </font>
    <font>
      <sz val="11"/>
      <color indexed="8"/>
      <name val="돋움"/>
      <family val="3"/>
      <charset val="129"/>
    </font>
    <font>
      <sz val="10"/>
      <color indexed="8"/>
      <name val="바탕"/>
      <family val="1"/>
      <charset val="129"/>
    </font>
    <font>
      <sz val="25"/>
      <color indexed="8"/>
      <name val="HY동녘M"/>
      <family val="1"/>
      <charset val="129"/>
    </font>
    <font>
      <sz val="30"/>
      <color indexed="8"/>
      <name val="HY동녘M"/>
      <family val="1"/>
      <charset val="129"/>
    </font>
    <font>
      <sz val="16"/>
      <color indexed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9.35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color indexed="12"/>
      <name val="돋움"/>
      <family val="3"/>
      <charset val="129"/>
    </font>
    <font>
      <sz val="11"/>
      <color theme="1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10"/>
      <name val="맑은 고딕"/>
      <family val="3"/>
      <charset val="129"/>
    </font>
    <font>
      <sz val="10"/>
      <color rgb="FFFF0000"/>
      <name val="돋움"/>
      <family val="3"/>
      <charset val="129"/>
    </font>
    <font>
      <b/>
      <sz val="9"/>
      <color indexed="81"/>
      <name val="Tahoma"/>
      <family val="2"/>
    </font>
    <font>
      <sz val="10"/>
      <name val="휴먼명조"/>
      <family val="3"/>
      <charset val="129"/>
    </font>
    <font>
      <u/>
      <sz val="10"/>
      <name val="돋움"/>
      <family val="3"/>
      <charset val="129"/>
    </font>
    <font>
      <u/>
      <sz val="10"/>
      <name val="휴먼명조"/>
      <family val="3"/>
      <charset val="129"/>
    </font>
    <font>
      <sz val="10"/>
      <name val="MS Gothic"/>
      <family val="3"/>
      <charset val="128"/>
    </font>
    <font>
      <b/>
      <sz val="11"/>
      <color theme="1"/>
      <name val="돋움"/>
      <family val="3"/>
      <charset val="129"/>
    </font>
    <font>
      <sz val="12"/>
      <color theme="1"/>
      <name val="돋움"/>
      <family val="3"/>
      <charset val="129"/>
    </font>
    <font>
      <sz val="11"/>
      <color theme="1"/>
      <name val="돋움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double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rgb="FFFF000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/>
      <right style="medium">
        <color rgb="FFFF0000"/>
      </right>
      <top style="double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auto="1"/>
      </right>
      <top/>
      <bottom style="double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auto="1"/>
      </bottom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3333FF"/>
      </left>
      <right style="medium">
        <color rgb="FF3333FF"/>
      </right>
      <top style="medium">
        <color rgb="FF3333FF"/>
      </top>
      <bottom style="thin">
        <color indexed="64"/>
      </bottom>
      <diagonal/>
    </border>
    <border>
      <left style="medium">
        <color rgb="FF3333FF"/>
      </left>
      <right style="medium">
        <color rgb="FF3333FF"/>
      </right>
      <top style="thin">
        <color indexed="64"/>
      </top>
      <bottom style="thin">
        <color indexed="64"/>
      </bottom>
      <diagonal/>
    </border>
    <border>
      <left style="medium">
        <color rgb="FF3333FF"/>
      </left>
      <right style="medium">
        <color rgb="FF3333FF"/>
      </right>
      <top style="thin">
        <color indexed="64"/>
      </top>
      <bottom style="medium">
        <color rgb="FF3333FF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50">
    <xf numFmtId="0" fontId="0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1" fontId="4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0" borderId="0" applyNumberFormat="0" applyFont="0" applyFill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41" fontId="45" fillId="0" borderId="0" applyFont="0" applyFill="0" applyBorder="0" applyAlignment="0" applyProtection="0"/>
  </cellStyleXfs>
  <cellXfs count="763">
    <xf numFmtId="0" fontId="0" fillId="0" borderId="0" xfId="0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vertical="center"/>
    </xf>
    <xf numFmtId="41" fontId="8" fillId="2" borderId="1" xfId="0" applyNumberFormat="1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13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11" fillId="0" borderId="0" xfId="0" applyNumberFormat="1" applyFont="1" applyAlignment="1">
      <alignment horizontal="center" vertical="center"/>
    </xf>
    <xf numFmtId="41" fontId="8" fillId="2" borderId="1" xfId="0" applyNumberFormat="1" applyFont="1" applyFill="1" applyBorder="1" applyAlignment="1">
      <alignment horizontal="right" vertical="center"/>
    </xf>
    <xf numFmtId="41" fontId="18" fillId="0" borderId="0" xfId="0" applyNumberFormat="1" applyFont="1" applyAlignment="1">
      <alignment horizontal="right" vertical="center"/>
    </xf>
    <xf numFmtId="41" fontId="17" fillId="0" borderId="0" xfId="0" applyNumberFormat="1" applyFont="1" applyAlignment="1">
      <alignment horizontal="right" vertical="center"/>
    </xf>
    <xf numFmtId="41" fontId="4" fillId="4" borderId="0" xfId="0" applyNumberFormat="1" applyFont="1" applyFill="1" applyAlignment="1">
      <alignment horizontal="center" vertical="center"/>
    </xf>
    <xf numFmtId="41" fontId="8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1" fontId="20" fillId="0" borderId="0" xfId="0" applyNumberFormat="1" applyFont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41" fontId="12" fillId="0" borderId="0" xfId="0" applyNumberFormat="1" applyFont="1" applyAlignment="1">
      <alignment vertical="center"/>
    </xf>
    <xf numFmtId="41" fontId="17" fillId="0" borderId="0" xfId="0" applyNumberFormat="1" applyFont="1" applyFill="1" applyAlignment="1">
      <alignment horizontal="right" vertical="center"/>
    </xf>
    <xf numFmtId="41" fontId="8" fillId="0" borderId="0" xfId="0" applyNumberFormat="1" applyFont="1" applyAlignment="1">
      <alignment vertical="center"/>
    </xf>
    <xf numFmtId="41" fontId="0" fillId="0" borderId="0" xfId="0" applyNumberFormat="1"/>
    <xf numFmtId="41" fontId="4" fillId="5" borderId="0" xfId="0" applyNumberFormat="1" applyFont="1" applyFill="1" applyAlignment="1">
      <alignment horizontal="center" vertical="center"/>
    </xf>
    <xf numFmtId="41" fontId="2" fillId="0" borderId="1" xfId="0" applyNumberFormat="1" applyFont="1" applyFill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41" fontId="0" fillId="0" borderId="0" xfId="0" applyNumberFormat="1" applyAlignment="1">
      <alignment horizontal="center"/>
    </xf>
    <xf numFmtId="41" fontId="8" fillId="0" borderId="0" xfId="0" applyNumberFormat="1" applyFont="1"/>
    <xf numFmtId="41" fontId="8" fillId="0" borderId="0" xfId="0" applyNumberFormat="1" applyFont="1" applyFill="1"/>
    <xf numFmtId="41" fontId="16" fillId="0" borderId="0" xfId="0" applyNumberFormat="1" applyFont="1" applyAlignment="1">
      <alignment vertical="center"/>
    </xf>
    <xf numFmtId="41" fontId="7" fillId="0" borderId="0" xfId="0" applyNumberFormat="1" applyFont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10" fillId="0" borderId="1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horizontal="center" vertical="center"/>
    </xf>
    <xf numFmtId="41" fontId="2" fillId="0" borderId="0" xfId="0" applyNumberFormat="1" applyFont="1" applyFill="1"/>
    <xf numFmtId="41" fontId="21" fillId="0" borderId="0" xfId="0" applyNumberFormat="1" applyFont="1" applyAlignment="1">
      <alignment horizontal="center" vertical="center"/>
    </xf>
    <xf numFmtId="41" fontId="0" fillId="0" borderId="0" xfId="0" applyNumberFormat="1" applyFill="1" applyAlignment="1">
      <alignment vertical="center"/>
    </xf>
    <xf numFmtId="41" fontId="10" fillId="2" borderId="1" xfId="0" applyNumberFormat="1" applyFont="1" applyFill="1" applyBorder="1" applyAlignment="1">
      <alignment horizontal="center" vertical="center" wrapText="1"/>
    </xf>
    <xf numFmtId="41" fontId="10" fillId="0" borderId="0" xfId="0" applyNumberFormat="1" applyFont="1" applyFill="1" applyAlignment="1">
      <alignment horizontal="center" vertical="center"/>
    </xf>
    <xf numFmtId="41" fontId="23" fillId="0" borderId="0" xfId="0" applyNumberFormat="1" applyFont="1" applyFill="1" applyAlignment="1">
      <alignment horizontal="center" vertical="center"/>
    </xf>
    <xf numFmtId="41" fontId="10" fillId="0" borderId="0" xfId="0" applyNumberFormat="1" applyFont="1" applyFill="1" applyAlignment="1">
      <alignment vertical="center"/>
    </xf>
    <xf numFmtId="41" fontId="8" fillId="0" borderId="0" xfId="0" applyNumberFormat="1" applyFont="1" applyBorder="1" applyAlignment="1">
      <alignment horizontal="center" vertical="center"/>
    </xf>
    <xf numFmtId="41" fontId="22" fillId="6" borderId="2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Alignment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41" fontId="9" fillId="0" borderId="0" xfId="0" applyNumberFormat="1" applyFont="1" applyAlignment="1">
      <alignment horizontal="center" vertical="center"/>
    </xf>
    <xf numFmtId="41" fontId="10" fillId="6" borderId="2" xfId="0" applyNumberFormat="1" applyFont="1" applyFill="1" applyBorder="1" applyAlignment="1">
      <alignment horizontal="center" vertical="center" wrapText="1"/>
    </xf>
    <xf numFmtId="41" fontId="22" fillId="2" borderId="2" xfId="0" applyNumberFormat="1" applyFont="1" applyFill="1" applyBorder="1" applyAlignment="1">
      <alignment horizontal="center" vertical="center" wrapText="1"/>
    </xf>
    <xf numFmtId="41" fontId="10" fillId="2" borderId="2" xfId="0" applyNumberFormat="1" applyFont="1" applyFill="1" applyBorder="1" applyAlignment="1">
      <alignment horizontal="center" vertical="center" wrapText="1"/>
    </xf>
    <xf numFmtId="41" fontId="10" fillId="2" borderId="3" xfId="0" applyNumberFormat="1" applyFont="1" applyFill="1" applyBorder="1" applyAlignment="1">
      <alignment horizontal="center" vertical="center" wrapText="1"/>
    </xf>
    <xf numFmtId="41" fontId="16" fillId="0" borderId="0" xfId="0" applyNumberFormat="1" applyFont="1" applyAlignment="1">
      <alignment horizontal="center" vertical="center"/>
    </xf>
    <xf numFmtId="41" fontId="8" fillId="0" borderId="0" xfId="0" applyNumberFormat="1" applyFont="1" applyFill="1" applyAlignment="1">
      <alignment vertical="center"/>
    </xf>
    <xf numFmtId="41" fontId="0" fillId="0" borderId="1" xfId="0" applyNumberForma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NumberFormat="1" applyFont="1" applyAlignment="1">
      <alignment horizontal="center" vertical="center" wrapText="1"/>
    </xf>
    <xf numFmtId="176" fontId="11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left" vertical="center" wrapText="1" shrinkToFit="1"/>
    </xf>
    <xf numFmtId="176" fontId="11" fillId="0" borderId="0" xfId="0" applyNumberFormat="1" applyFont="1" applyAlignment="1">
      <alignment horizontal="left" vertical="center" wrapText="1"/>
    </xf>
    <xf numFmtId="0" fontId="14" fillId="0" borderId="0" xfId="0" applyNumberFormat="1" applyFont="1" applyAlignment="1">
      <alignment vertical="center" wrapText="1"/>
    </xf>
    <xf numFmtId="176" fontId="14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176" fontId="14" fillId="0" borderId="0" xfId="0" applyNumberFormat="1" applyFont="1" applyAlignment="1">
      <alignment horizontal="left" vertical="center" wrapText="1"/>
    </xf>
    <xf numFmtId="176" fontId="24" fillId="0" borderId="0" xfId="0" applyNumberFormat="1" applyFont="1" applyAlignment="1">
      <alignment vertical="center" wrapText="1"/>
    </xf>
    <xf numFmtId="176" fontId="14" fillId="0" borderId="0" xfId="0" applyNumberFormat="1" applyFont="1" applyAlignment="1">
      <alignment vertical="center" wrapText="1"/>
    </xf>
    <xf numFmtId="41" fontId="0" fillId="0" borderId="1" xfId="0" applyNumberFormat="1" applyBorder="1" applyAlignment="1">
      <alignment vertical="center"/>
    </xf>
    <xf numFmtId="41" fontId="2" fillId="0" borderId="0" xfId="0" applyNumberFormat="1" applyFont="1" applyAlignment="1">
      <alignment horizontal="center"/>
    </xf>
    <xf numFmtId="41" fontId="22" fillId="2" borderId="5" xfId="0" applyNumberFormat="1" applyFont="1" applyFill="1" applyBorder="1" applyAlignment="1">
      <alignment horizontal="center" vertical="center"/>
    </xf>
    <xf numFmtId="0" fontId="2" fillId="0" borderId="0" xfId="3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3" applyFont="1" applyBorder="1" applyAlignment="1">
      <alignment horizontal="center" vertical="center" wrapText="1"/>
    </xf>
    <xf numFmtId="0" fontId="32" fillId="0" borderId="0" xfId="3" applyFont="1" applyAlignment="1">
      <alignment horizontal="justify" vertical="center"/>
    </xf>
    <xf numFmtId="41" fontId="2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center" vertical="center"/>
    </xf>
    <xf numFmtId="41" fontId="30" fillId="0" borderId="0" xfId="0" applyNumberFormat="1" applyFont="1" applyAlignment="1">
      <alignment horizontal="right"/>
    </xf>
    <xf numFmtId="41" fontId="30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 vertical="center" wrapText="1"/>
    </xf>
    <xf numFmtId="0" fontId="2" fillId="0" borderId="0" xfId="2" applyAlignment="1">
      <alignment horizontal="center" vertical="center"/>
    </xf>
    <xf numFmtId="0" fontId="2" fillId="0" borderId="0" xfId="2" applyAlignment="1">
      <alignment vertical="center"/>
    </xf>
    <xf numFmtId="0" fontId="2" fillId="0" borderId="0" xfId="2" applyAlignment="1">
      <alignment horizontal="left" vertical="center" wrapText="1"/>
    </xf>
    <xf numFmtId="0" fontId="12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 wrapText="1"/>
    </xf>
    <xf numFmtId="0" fontId="4" fillId="0" borderId="0" xfId="2" applyFont="1" applyAlignment="1">
      <alignment horizontal="center" vertical="center"/>
    </xf>
    <xf numFmtId="0" fontId="19" fillId="5" borderId="1" xfId="2" applyFont="1" applyFill="1" applyBorder="1" applyAlignment="1">
      <alignment horizontal="center" vertical="center" wrapText="1"/>
    </xf>
    <xf numFmtId="0" fontId="19" fillId="5" borderId="1" xfId="2" applyFont="1" applyFill="1" applyBorder="1" applyAlignment="1">
      <alignment horizontal="left" vertical="center" wrapText="1"/>
    </xf>
    <xf numFmtId="0" fontId="2" fillId="0" borderId="0" xfId="2" applyFont="1" applyAlignment="1">
      <alignment horizontal="center" vertical="center"/>
    </xf>
    <xf numFmtId="0" fontId="32" fillId="0" borderId="0" xfId="3" applyFont="1" applyBorder="1" applyAlignment="1">
      <alignment horizontal="justify" vertical="center" wrapText="1"/>
    </xf>
    <xf numFmtId="41" fontId="14" fillId="0" borderId="0" xfId="0" applyNumberFormat="1" applyFont="1" applyAlignment="1">
      <alignment vertical="center"/>
    </xf>
    <xf numFmtId="41" fontId="17" fillId="0" borderId="0" xfId="0" applyNumberFormat="1" applyFont="1" applyAlignment="1">
      <alignment horizontal="center" vertical="center"/>
    </xf>
    <xf numFmtId="41" fontId="10" fillId="0" borderId="0" xfId="0" applyNumberFormat="1" applyFont="1" applyAlignment="1">
      <alignment horizontal="center" vertical="center"/>
    </xf>
    <xf numFmtId="0" fontId="2" fillId="0" borderId="0" xfId="2" applyAlignment="1">
      <alignment vertical="center" wrapText="1"/>
    </xf>
    <xf numFmtId="0" fontId="10" fillId="0" borderId="0" xfId="2" applyFont="1" applyAlignment="1">
      <alignment vertical="center" wrapText="1"/>
    </xf>
    <xf numFmtId="41" fontId="19" fillId="5" borderId="1" xfId="1" applyFont="1" applyFill="1" applyBorder="1" applyAlignment="1">
      <alignment horizontal="center" vertical="center"/>
    </xf>
    <xf numFmtId="41" fontId="23" fillId="5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1" fontId="23" fillId="5" borderId="8" xfId="0" applyNumberFormat="1" applyFont="1" applyFill="1" applyBorder="1" applyAlignment="1">
      <alignment horizontal="center" vertical="center" wrapText="1"/>
    </xf>
    <xf numFmtId="41" fontId="23" fillId="5" borderId="5" xfId="0" applyNumberFormat="1" applyFont="1" applyFill="1" applyBorder="1" applyAlignment="1">
      <alignment horizontal="center" vertical="center" wrapText="1"/>
    </xf>
    <xf numFmtId="41" fontId="1" fillId="0" borderId="0" xfId="0" applyNumberFormat="1" applyFont="1" applyAlignment="1">
      <alignment vertical="center"/>
    </xf>
    <xf numFmtId="41" fontId="1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horizontal="right"/>
    </xf>
    <xf numFmtId="177" fontId="1" fillId="0" borderId="0" xfId="1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41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right"/>
    </xf>
    <xf numFmtId="0" fontId="31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41" fontId="10" fillId="2" borderId="5" xfId="0" applyNumberFormat="1" applyFont="1" applyFill="1" applyBorder="1" applyAlignment="1">
      <alignment horizontal="center" vertical="center" wrapText="1"/>
    </xf>
    <xf numFmtId="41" fontId="10" fillId="3" borderId="1" xfId="0" applyNumberFormat="1" applyFont="1" applyFill="1" applyBorder="1" applyAlignment="1">
      <alignment horizontal="center" vertical="center"/>
    </xf>
    <xf numFmtId="41" fontId="22" fillId="6" borderId="5" xfId="0" applyNumberFormat="1" applyFont="1" applyFill="1" applyBorder="1" applyAlignment="1">
      <alignment horizontal="center" vertical="center"/>
    </xf>
    <xf numFmtId="41" fontId="10" fillId="6" borderId="5" xfId="0" applyNumberFormat="1" applyFont="1" applyFill="1" applyBorder="1" applyAlignment="1">
      <alignment horizontal="center" vertical="center"/>
    </xf>
    <xf numFmtId="41" fontId="10" fillId="2" borderId="5" xfId="0" applyNumberFormat="1" applyFont="1" applyFill="1" applyBorder="1" applyAlignment="1">
      <alignment horizontal="center" vertical="center"/>
    </xf>
    <xf numFmtId="41" fontId="10" fillId="3" borderId="8" xfId="0" applyNumberFormat="1" applyFont="1" applyFill="1" applyBorder="1" applyAlignment="1">
      <alignment horizontal="center" vertical="center" wrapText="1"/>
    </xf>
    <xf numFmtId="41" fontId="22" fillId="2" borderId="8" xfId="0" applyNumberFormat="1" applyFont="1" applyFill="1" applyBorder="1" applyAlignment="1">
      <alignment horizontal="center" vertical="center" wrapText="1"/>
    </xf>
    <xf numFmtId="41" fontId="10" fillId="3" borderId="9" xfId="0" applyNumberFormat="1" applyFont="1" applyFill="1" applyBorder="1" applyAlignment="1">
      <alignment horizontal="center" vertical="center" wrapText="1"/>
    </xf>
    <xf numFmtId="41" fontId="23" fillId="5" borderId="2" xfId="0" applyNumberFormat="1" applyFont="1" applyFill="1" applyBorder="1" applyAlignment="1">
      <alignment horizontal="center" vertical="center" wrapText="1"/>
    </xf>
    <xf numFmtId="179" fontId="10" fillId="2" borderId="1" xfId="0" applyNumberFormat="1" applyFont="1" applyFill="1" applyBorder="1" applyAlignment="1">
      <alignment horizontal="right" vertical="center" wrapText="1"/>
    </xf>
    <xf numFmtId="41" fontId="31" fillId="0" borderId="0" xfId="0" applyNumberFormat="1" applyFont="1" applyFill="1" applyBorder="1" applyAlignment="1">
      <alignment horizontal="center" vertical="center"/>
    </xf>
    <xf numFmtId="41" fontId="22" fillId="0" borderId="0" xfId="0" applyNumberFormat="1" applyFont="1" applyFill="1" applyBorder="1" applyAlignment="1">
      <alignment horizontal="center" vertical="center"/>
    </xf>
    <xf numFmtId="0" fontId="32" fillId="0" borderId="0" xfId="3" applyFont="1" applyBorder="1" applyAlignment="1">
      <alignment horizontal="center" vertical="center" wrapText="1"/>
    </xf>
    <xf numFmtId="41" fontId="0" fillId="6" borderId="0" xfId="0" applyNumberFormat="1" applyFill="1" applyAlignment="1">
      <alignment vertical="center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30" fillId="0" borderId="0" xfId="0" applyFont="1" applyAlignment="1">
      <alignment horizontal="right"/>
    </xf>
    <xf numFmtId="0" fontId="1" fillId="3" borderId="10" xfId="0" applyFont="1" applyFill="1" applyBorder="1" applyAlignment="1">
      <alignment horizontal="center" vertical="center"/>
    </xf>
    <xf numFmtId="41" fontId="17" fillId="0" borderId="0" xfId="0" applyNumberFormat="1" applyFont="1" applyFill="1" applyAlignment="1">
      <alignment horizontal="center" vertical="center"/>
    </xf>
    <xf numFmtId="41" fontId="18" fillId="0" borderId="0" xfId="0" applyNumberFormat="1" applyFont="1" applyFill="1" applyAlignment="1">
      <alignment horizontal="center" vertical="center"/>
    </xf>
    <xf numFmtId="41" fontId="10" fillId="0" borderId="0" xfId="0" applyNumberFormat="1" applyFont="1" applyFill="1" applyBorder="1" applyAlignment="1">
      <alignment horizontal="center" vertical="center"/>
    </xf>
    <xf numFmtId="179" fontId="31" fillId="0" borderId="0" xfId="0" applyNumberFormat="1" applyFont="1" applyFill="1" applyBorder="1" applyAlignment="1">
      <alignment horizontal="right" vertical="center"/>
    </xf>
    <xf numFmtId="41" fontId="22" fillId="2" borderId="1" xfId="0" applyNumberFormat="1" applyFont="1" applyFill="1" applyBorder="1" applyAlignment="1">
      <alignment vertical="center"/>
    </xf>
    <xf numFmtId="41" fontId="22" fillId="2" borderId="13" xfId="0" applyNumberFormat="1" applyFont="1" applyFill="1" applyBorder="1" applyAlignment="1">
      <alignment vertical="center" wrapText="1"/>
    </xf>
    <xf numFmtId="41" fontId="22" fillId="0" borderId="13" xfId="0" applyNumberFormat="1" applyFont="1" applyFill="1" applyBorder="1" applyAlignment="1">
      <alignment vertical="center" wrapText="1"/>
    </xf>
    <xf numFmtId="41" fontId="10" fillId="0" borderId="5" xfId="0" applyNumberFormat="1" applyFont="1" applyFill="1" applyBorder="1" applyAlignment="1">
      <alignment vertical="center"/>
    </xf>
    <xf numFmtId="41" fontId="14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horizontal="center" vertical="center"/>
    </xf>
    <xf numFmtId="41" fontId="11" fillId="0" borderId="0" xfId="0" applyNumberFormat="1" applyFont="1" applyFill="1" applyAlignment="1">
      <alignment horizontal="center" vertical="center"/>
    </xf>
    <xf numFmtId="41" fontId="1" fillId="2" borderId="0" xfId="0" applyNumberFormat="1" applyFont="1" applyFill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41" fontId="0" fillId="0" borderId="0" xfId="0" applyNumberFormat="1" applyFill="1" applyAlignment="1">
      <alignment horizontal="center" vertical="center"/>
    </xf>
    <xf numFmtId="41" fontId="0" fillId="2" borderId="0" xfId="0" applyNumberFormat="1" applyFill="1" applyAlignment="1">
      <alignment vertical="center"/>
    </xf>
    <xf numFmtId="41" fontId="8" fillId="2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41" fontId="1" fillId="0" borderId="0" xfId="0" applyNumberFormat="1" applyFont="1" applyBorder="1" applyAlignment="1">
      <alignment horizontal="center" vertical="center"/>
    </xf>
    <xf numFmtId="41" fontId="8" fillId="2" borderId="1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1" fontId="24" fillId="0" borderId="0" xfId="0" applyNumberFormat="1" applyFont="1" applyAlignment="1">
      <alignment horizontal="center" vertical="center"/>
    </xf>
    <xf numFmtId="41" fontId="23" fillId="3" borderId="0" xfId="0" applyNumberFormat="1" applyFont="1" applyFill="1" applyBorder="1" applyAlignment="1">
      <alignment horizontal="center" vertical="center" wrapText="1"/>
    </xf>
    <xf numFmtId="41" fontId="23" fillId="5" borderId="0" xfId="0" applyNumberFormat="1" applyFont="1" applyFill="1" applyBorder="1" applyAlignment="1">
      <alignment horizontal="center" vertical="center" wrapText="1"/>
    </xf>
    <xf numFmtId="41" fontId="23" fillId="6" borderId="0" xfId="0" applyNumberFormat="1" applyFont="1" applyFill="1" applyBorder="1" applyAlignment="1">
      <alignment horizontal="center" vertical="center" wrapText="1"/>
    </xf>
    <xf numFmtId="41" fontId="23" fillId="2" borderId="0" xfId="0" applyNumberFormat="1" applyFont="1" applyFill="1" applyBorder="1" applyAlignment="1">
      <alignment horizontal="center" vertical="center" wrapText="1"/>
    </xf>
    <xf numFmtId="41" fontId="22" fillId="2" borderId="5" xfId="0" applyNumberFormat="1" applyFont="1" applyFill="1" applyBorder="1" applyAlignment="1">
      <alignment vertical="center"/>
    </xf>
    <xf numFmtId="41" fontId="22" fillId="2" borderId="8" xfId="0" applyNumberFormat="1" applyFont="1" applyFill="1" applyBorder="1" applyAlignment="1">
      <alignment vertical="center"/>
    </xf>
    <xf numFmtId="41" fontId="10" fillId="0" borderId="29" xfId="0" applyNumberFormat="1" applyFont="1" applyFill="1" applyBorder="1" applyAlignment="1">
      <alignment vertical="center"/>
    </xf>
    <xf numFmtId="0" fontId="1" fillId="3" borderId="31" xfId="0" applyFont="1" applyFill="1" applyBorder="1" applyAlignment="1">
      <alignment horizontal="center" vertical="center"/>
    </xf>
    <xf numFmtId="41" fontId="22" fillId="2" borderId="37" xfId="0" applyNumberFormat="1" applyFont="1" applyFill="1" applyBorder="1" applyAlignment="1">
      <alignment vertical="center"/>
    </xf>
    <xf numFmtId="41" fontId="22" fillId="2" borderId="38" xfId="0" applyNumberFormat="1" applyFont="1" applyFill="1" applyBorder="1" applyAlignment="1">
      <alignment vertical="center"/>
    </xf>
    <xf numFmtId="41" fontId="10" fillId="0" borderId="37" xfId="0" applyNumberFormat="1" applyFont="1" applyFill="1" applyBorder="1" applyAlignment="1">
      <alignment vertical="center"/>
    </xf>
    <xf numFmtId="0" fontId="0" fillId="3" borderId="47" xfId="0" applyFont="1" applyFill="1" applyBorder="1" applyAlignment="1">
      <alignment horizontal="center" vertical="center" wrapText="1"/>
    </xf>
    <xf numFmtId="0" fontId="0" fillId="3" borderId="47" xfId="0" applyFont="1" applyFill="1" applyBorder="1" applyAlignment="1">
      <alignment horizontal="center" vertical="center"/>
    </xf>
    <xf numFmtId="41" fontId="30" fillId="0" borderId="5" xfId="0" applyNumberFormat="1" applyFont="1" applyFill="1" applyBorder="1" applyAlignment="1">
      <alignment vertical="center"/>
    </xf>
    <xf numFmtId="0" fontId="1" fillId="2" borderId="56" xfId="0" applyFont="1" applyFill="1" applyBorder="1" applyAlignment="1">
      <alignment horizontal="center" vertical="center"/>
    </xf>
    <xf numFmtId="41" fontId="2" fillId="3" borderId="58" xfId="0" applyNumberFormat="1" applyFont="1" applyFill="1" applyBorder="1" applyAlignment="1">
      <alignment horizontal="center" vertical="center" wrapText="1"/>
    </xf>
    <xf numFmtId="41" fontId="2" fillId="3" borderId="59" xfId="0" applyNumberFormat="1" applyFont="1" applyFill="1" applyBorder="1" applyAlignment="1">
      <alignment horizontal="center" vertical="center" wrapText="1"/>
    </xf>
    <xf numFmtId="41" fontId="0" fillId="3" borderId="60" xfId="0" applyNumberFormat="1" applyFill="1" applyBorder="1" applyAlignment="1">
      <alignment horizontal="center" vertical="center" wrapText="1"/>
    </xf>
    <xf numFmtId="41" fontId="8" fillId="2" borderId="37" xfId="0" applyNumberFormat="1" applyFont="1" applyFill="1" applyBorder="1" applyAlignment="1">
      <alignment horizontal="center" vertical="center"/>
    </xf>
    <xf numFmtId="41" fontId="8" fillId="2" borderId="38" xfId="0" applyNumberFormat="1" applyFont="1" applyFill="1" applyBorder="1" applyAlignment="1">
      <alignment horizontal="center" vertical="center"/>
    </xf>
    <xf numFmtId="41" fontId="2" fillId="3" borderId="61" xfId="0" applyNumberFormat="1" applyFont="1" applyFill="1" applyBorder="1" applyAlignment="1">
      <alignment horizontal="center" vertical="center"/>
    </xf>
    <xf numFmtId="41" fontId="8" fillId="2" borderId="26" xfId="0" applyNumberFormat="1" applyFont="1" applyFill="1" applyBorder="1" applyAlignment="1">
      <alignment horizontal="center" vertical="center"/>
    </xf>
    <xf numFmtId="41" fontId="10" fillId="0" borderId="26" xfId="0" applyNumberFormat="1" applyFont="1" applyFill="1" applyBorder="1" applyAlignment="1">
      <alignment vertical="center"/>
    </xf>
    <xf numFmtId="41" fontId="2" fillId="3" borderId="58" xfId="0" applyNumberFormat="1" applyFont="1" applyFill="1" applyBorder="1" applyAlignment="1">
      <alignment horizontal="center" vertical="center"/>
    </xf>
    <xf numFmtId="41" fontId="2" fillId="3" borderId="62" xfId="0" applyNumberFormat="1" applyFont="1" applyFill="1" applyBorder="1" applyAlignment="1">
      <alignment horizontal="center" vertical="center"/>
    </xf>
    <xf numFmtId="41" fontId="2" fillId="3" borderId="7" xfId="0" applyNumberFormat="1" applyFont="1" applyFill="1" applyBorder="1" applyAlignment="1">
      <alignment horizontal="center" vertical="center" shrinkToFit="1"/>
    </xf>
    <xf numFmtId="41" fontId="8" fillId="2" borderId="5" xfId="0" applyNumberFormat="1" applyFont="1" applyFill="1" applyBorder="1" applyAlignment="1">
      <alignment vertical="center"/>
    </xf>
    <xf numFmtId="41" fontId="2" fillId="3" borderId="58" xfId="0" applyNumberFormat="1" applyFont="1" applyFill="1" applyBorder="1" applyAlignment="1">
      <alignment horizontal="center" vertical="center" shrinkToFit="1"/>
    </xf>
    <xf numFmtId="41" fontId="2" fillId="3" borderId="59" xfId="0" applyNumberFormat="1" applyFont="1" applyFill="1" applyBorder="1" applyAlignment="1">
      <alignment horizontal="center" vertical="center" shrinkToFit="1"/>
    </xf>
    <xf numFmtId="41" fontId="2" fillId="3" borderId="60" xfId="0" applyNumberFormat="1" applyFont="1" applyFill="1" applyBorder="1" applyAlignment="1">
      <alignment horizontal="center" vertical="center" shrinkToFit="1"/>
    </xf>
    <xf numFmtId="41" fontId="8" fillId="2" borderId="37" xfId="0" applyNumberFormat="1" applyFont="1" applyFill="1" applyBorder="1" applyAlignment="1">
      <alignment vertical="center"/>
    </xf>
    <xf numFmtId="41" fontId="8" fillId="2" borderId="38" xfId="0" applyNumberFormat="1" applyFont="1" applyFill="1" applyBorder="1" applyAlignment="1">
      <alignment vertical="center"/>
    </xf>
    <xf numFmtId="41" fontId="8" fillId="2" borderId="26" xfId="0" applyNumberFormat="1" applyFont="1" applyFill="1" applyBorder="1" applyAlignment="1">
      <alignment vertical="center"/>
    </xf>
    <xf numFmtId="41" fontId="2" fillId="3" borderId="61" xfId="0" applyNumberFormat="1" applyFont="1" applyFill="1" applyBorder="1" applyAlignment="1">
      <alignment horizontal="center" vertical="center" shrinkToFit="1"/>
    </xf>
    <xf numFmtId="0" fontId="0" fillId="3" borderId="64" xfId="0" applyFont="1" applyFill="1" applyBorder="1" applyAlignment="1">
      <alignment horizontal="center" vertical="center"/>
    </xf>
    <xf numFmtId="0" fontId="0" fillId="3" borderId="65" xfId="0" applyFont="1" applyFill="1" applyBorder="1" applyAlignment="1">
      <alignment horizontal="center" vertical="center" wrapText="1"/>
    </xf>
    <xf numFmtId="41" fontId="22" fillId="2" borderId="49" xfId="0" applyNumberFormat="1" applyFont="1" applyFill="1" applyBorder="1" applyAlignment="1">
      <alignment vertical="center"/>
    </xf>
    <xf numFmtId="41" fontId="10" fillId="0" borderId="49" xfId="0" applyNumberFormat="1" applyFont="1" applyFill="1" applyBorder="1" applyAlignment="1">
      <alignment vertical="center"/>
    </xf>
    <xf numFmtId="41" fontId="10" fillId="0" borderId="5" xfId="0" applyNumberFormat="1" applyFont="1" applyFill="1" applyBorder="1" applyAlignment="1">
      <alignment horizontal="right" vertical="center"/>
    </xf>
    <xf numFmtId="41" fontId="2" fillId="3" borderId="61" xfId="0" applyNumberFormat="1" applyFont="1" applyFill="1" applyBorder="1" applyAlignment="1">
      <alignment horizontal="center" vertical="center" wrapText="1"/>
    </xf>
    <xf numFmtId="41" fontId="8" fillId="2" borderId="70" xfId="0" applyNumberFormat="1" applyFont="1" applyFill="1" applyBorder="1" applyAlignment="1">
      <alignment horizontal="center" vertical="center"/>
    </xf>
    <xf numFmtId="176" fontId="14" fillId="0" borderId="0" xfId="0" applyNumberFormat="1" applyFont="1" applyAlignment="1">
      <alignment horizontal="center" vertical="center" wrapText="1"/>
    </xf>
    <xf numFmtId="41" fontId="19" fillId="9" borderId="57" xfId="0" applyNumberFormat="1" applyFont="1" applyFill="1" applyBorder="1" applyAlignment="1">
      <alignment vertical="center"/>
    </xf>
    <xf numFmtId="41" fontId="22" fillId="2" borderId="71" xfId="0" applyNumberFormat="1" applyFont="1" applyFill="1" applyBorder="1" applyAlignment="1">
      <alignment vertical="center"/>
    </xf>
    <xf numFmtId="41" fontId="10" fillId="0" borderId="71" xfId="0" applyNumberFormat="1" applyFont="1" applyFill="1" applyBorder="1" applyAlignment="1">
      <alignment vertical="center"/>
    </xf>
    <xf numFmtId="41" fontId="23" fillId="10" borderId="76" xfId="0" applyNumberFormat="1" applyFont="1" applyFill="1" applyBorder="1" applyAlignment="1">
      <alignment horizontal="right" vertical="center" wrapText="1"/>
    </xf>
    <xf numFmtId="41" fontId="23" fillId="10" borderId="11" xfId="0" applyNumberFormat="1" applyFont="1" applyFill="1" applyBorder="1" applyAlignment="1">
      <alignment horizontal="right" vertical="center" wrapText="1"/>
    </xf>
    <xf numFmtId="41" fontId="23" fillId="10" borderId="28" xfId="0" applyNumberFormat="1" applyFont="1" applyFill="1" applyBorder="1" applyAlignment="1">
      <alignment horizontal="right" vertical="center" wrapText="1"/>
    </xf>
    <xf numFmtId="41" fontId="23" fillId="10" borderId="36" xfId="0" applyNumberFormat="1" applyFont="1" applyFill="1" applyBorder="1" applyAlignment="1">
      <alignment horizontal="right" vertical="center" wrapText="1"/>
    </xf>
    <xf numFmtId="41" fontId="23" fillId="10" borderId="4" xfId="0" applyNumberFormat="1" applyFont="1" applyFill="1" applyBorder="1" applyAlignment="1">
      <alignment horizontal="right" vertical="center" wrapText="1"/>
    </xf>
    <xf numFmtId="41" fontId="23" fillId="10" borderId="30" xfId="0" applyNumberFormat="1" applyFont="1" applyFill="1" applyBorder="1" applyAlignment="1">
      <alignment horizontal="right" vertical="center" wrapText="1"/>
    </xf>
    <xf numFmtId="41" fontId="23" fillId="10" borderId="66" xfId="0" applyNumberFormat="1" applyFont="1" applyFill="1" applyBorder="1" applyAlignment="1">
      <alignment horizontal="right" vertical="center" wrapText="1"/>
    </xf>
    <xf numFmtId="41" fontId="23" fillId="10" borderId="12" xfId="0" applyNumberFormat="1" applyFont="1" applyFill="1" applyBorder="1" applyAlignment="1">
      <alignment horizontal="right" vertical="center" wrapText="1"/>
    </xf>
    <xf numFmtId="41" fontId="23" fillId="10" borderId="71" xfId="0" applyNumberFormat="1" applyFont="1" applyFill="1" applyBorder="1" applyAlignment="1">
      <alignment horizontal="right" vertical="center" wrapText="1"/>
    </xf>
    <xf numFmtId="41" fontId="23" fillId="10" borderId="1" xfId="0" applyNumberFormat="1" applyFont="1" applyFill="1" applyBorder="1" applyAlignment="1">
      <alignment horizontal="right" vertical="center" wrapText="1"/>
    </xf>
    <xf numFmtId="41" fontId="23" fillId="10" borderId="5" xfId="0" applyNumberFormat="1" applyFont="1" applyFill="1" applyBorder="1" applyAlignment="1">
      <alignment horizontal="right" vertical="center" wrapText="1"/>
    </xf>
    <xf numFmtId="41" fontId="23" fillId="10" borderId="37" xfId="0" applyNumberFormat="1" applyFont="1" applyFill="1" applyBorder="1" applyAlignment="1">
      <alignment horizontal="right" vertical="center" wrapText="1"/>
    </xf>
    <xf numFmtId="41" fontId="23" fillId="10" borderId="29" xfId="0" applyNumberFormat="1" applyFont="1" applyFill="1" applyBorder="1" applyAlignment="1">
      <alignment horizontal="right" vertical="center" wrapText="1"/>
    </xf>
    <xf numFmtId="179" fontId="23" fillId="10" borderId="49" xfId="0" applyNumberFormat="1" applyFont="1" applyFill="1" applyBorder="1" applyAlignment="1">
      <alignment horizontal="right" vertical="center"/>
    </xf>
    <xf numFmtId="41" fontId="23" fillId="10" borderId="13" xfId="0" applyNumberFormat="1" applyFont="1" applyFill="1" applyBorder="1" applyAlignment="1">
      <alignment horizontal="right" vertical="center" wrapText="1"/>
    </xf>
    <xf numFmtId="41" fontId="23" fillId="10" borderId="4" xfId="0" applyNumberFormat="1" applyFont="1" applyFill="1" applyBorder="1" applyAlignment="1">
      <alignment horizontal="center" vertical="center" wrapText="1"/>
    </xf>
    <xf numFmtId="41" fontId="19" fillId="10" borderId="25" xfId="0" quotePrefix="1" applyNumberFormat="1" applyFont="1" applyFill="1" applyBorder="1" applyAlignment="1">
      <alignment horizontal="center" vertical="center" wrapText="1"/>
    </xf>
    <xf numFmtId="41" fontId="19" fillId="10" borderId="36" xfId="0" quotePrefix="1" applyNumberFormat="1" applyFont="1" applyFill="1" applyBorder="1" applyAlignment="1">
      <alignment horizontal="center" vertical="center" wrapText="1"/>
    </xf>
    <xf numFmtId="41" fontId="19" fillId="10" borderId="4" xfId="0" quotePrefix="1" applyNumberFormat="1" applyFont="1" applyFill="1" applyBorder="1" applyAlignment="1">
      <alignment horizontal="center" vertical="center" wrapText="1"/>
    </xf>
    <xf numFmtId="41" fontId="19" fillId="10" borderId="57" xfId="0" quotePrefix="1" applyNumberFormat="1" applyFont="1" applyFill="1" applyBorder="1" applyAlignment="1">
      <alignment horizontal="center" vertical="center" wrapText="1"/>
    </xf>
    <xf numFmtId="41" fontId="19" fillId="10" borderId="13" xfId="0" quotePrefix="1" applyNumberFormat="1" applyFont="1" applyFill="1" applyBorder="1" applyAlignment="1">
      <alignment horizontal="center" vertical="center" wrapText="1"/>
    </xf>
    <xf numFmtId="41" fontId="23" fillId="10" borderId="1" xfId="0" applyNumberFormat="1" applyFont="1" applyFill="1" applyBorder="1" applyAlignment="1">
      <alignment horizontal="center" vertical="center" wrapText="1"/>
    </xf>
    <xf numFmtId="41" fontId="19" fillId="10" borderId="5" xfId="0" quotePrefix="1" applyNumberFormat="1" applyFont="1" applyFill="1" applyBorder="1" applyAlignment="1">
      <alignment horizontal="center" vertical="center" wrapText="1"/>
    </xf>
    <xf numFmtId="41" fontId="19" fillId="10" borderId="37" xfId="0" quotePrefix="1" applyNumberFormat="1" applyFont="1" applyFill="1" applyBorder="1" applyAlignment="1">
      <alignment horizontal="center" vertical="center" wrapText="1"/>
    </xf>
    <xf numFmtId="41" fontId="19" fillId="10" borderId="1" xfId="0" quotePrefix="1" applyNumberFormat="1" applyFont="1" applyFill="1" applyBorder="1" applyAlignment="1">
      <alignment horizontal="center" vertical="center" wrapText="1"/>
    </xf>
    <xf numFmtId="41" fontId="19" fillId="10" borderId="38" xfId="0" quotePrefix="1" applyNumberFormat="1" applyFont="1" applyFill="1" applyBorder="1" applyAlignment="1">
      <alignment horizontal="center" vertical="center" wrapText="1"/>
    </xf>
    <xf numFmtId="41" fontId="19" fillId="10" borderId="8" xfId="0" quotePrefix="1" applyNumberFormat="1" applyFont="1" applyFill="1" applyBorder="1" applyAlignment="1">
      <alignment horizontal="center" vertical="center" wrapText="1"/>
    </xf>
    <xf numFmtId="41" fontId="19" fillId="10" borderId="69" xfId="0" quotePrefix="1" applyNumberFormat="1" applyFont="1" applyFill="1" applyBorder="1" applyAlignment="1">
      <alignment horizontal="center" vertical="center" wrapText="1"/>
    </xf>
    <xf numFmtId="41" fontId="19" fillId="10" borderId="14" xfId="0" quotePrefix="1" applyNumberFormat="1" applyFont="1" applyFill="1" applyBorder="1" applyAlignment="1">
      <alignment horizontal="center" vertical="center" wrapText="1"/>
    </xf>
    <xf numFmtId="41" fontId="19" fillId="10" borderId="70" xfId="0" quotePrefix="1" applyNumberFormat="1" applyFont="1" applyFill="1" applyBorder="1" applyAlignment="1">
      <alignment horizontal="center" vertical="center" wrapText="1"/>
    </xf>
    <xf numFmtId="41" fontId="19" fillId="10" borderId="26" xfId="0" quotePrefix="1" applyNumberFormat="1" applyFont="1" applyFill="1" applyBorder="1" applyAlignment="1">
      <alignment horizontal="center" vertical="center" wrapText="1"/>
    </xf>
    <xf numFmtId="41" fontId="19" fillId="10" borderId="4" xfId="0" applyNumberFormat="1" applyFont="1" applyFill="1" applyBorder="1" applyAlignment="1">
      <alignment horizontal="center" vertical="center"/>
    </xf>
    <xf numFmtId="41" fontId="19" fillId="10" borderId="1" xfId="0" applyNumberFormat="1" applyFont="1" applyFill="1" applyBorder="1" applyAlignment="1">
      <alignment horizontal="center" vertical="center"/>
    </xf>
    <xf numFmtId="41" fontId="19" fillId="10" borderId="4" xfId="0" applyNumberFormat="1" applyFont="1" applyFill="1" applyBorder="1" applyAlignment="1">
      <alignment vertical="center"/>
    </xf>
    <xf numFmtId="41" fontId="19" fillId="10" borderId="25" xfId="0" applyNumberFormat="1" applyFont="1" applyFill="1" applyBorder="1" applyAlignment="1">
      <alignment vertical="center"/>
    </xf>
    <xf numFmtId="41" fontId="19" fillId="10" borderId="36" xfId="0" applyNumberFormat="1" applyFont="1" applyFill="1" applyBorder="1" applyAlignment="1">
      <alignment vertical="center"/>
    </xf>
    <xf numFmtId="41" fontId="19" fillId="10" borderId="57" xfId="0" applyNumberFormat="1" applyFont="1" applyFill="1" applyBorder="1" applyAlignment="1">
      <alignment vertical="center"/>
    </xf>
    <xf numFmtId="41" fontId="19" fillId="10" borderId="14" xfId="0" applyNumberFormat="1" applyFont="1" applyFill="1" applyBorder="1" applyAlignment="1">
      <alignment vertical="center"/>
    </xf>
    <xf numFmtId="41" fontId="19" fillId="10" borderId="5" xfId="0" applyNumberFormat="1" applyFont="1" applyFill="1" applyBorder="1" applyAlignment="1">
      <alignment vertical="center"/>
    </xf>
    <xf numFmtId="41" fontId="19" fillId="10" borderId="37" xfId="0" applyNumberFormat="1" applyFont="1" applyFill="1" applyBorder="1" applyAlignment="1">
      <alignment vertical="center"/>
    </xf>
    <xf numFmtId="41" fontId="19" fillId="10" borderId="1" xfId="0" applyNumberFormat="1" applyFont="1" applyFill="1" applyBorder="1" applyAlignment="1">
      <alignment vertical="center"/>
    </xf>
    <xf numFmtId="41" fontId="19" fillId="10" borderId="38" xfId="0" applyNumberFormat="1" applyFont="1" applyFill="1" applyBorder="1" applyAlignment="1">
      <alignment vertical="center"/>
    </xf>
    <xf numFmtId="41" fontId="19" fillId="10" borderId="26" xfId="0" applyNumberFormat="1" applyFont="1" applyFill="1" applyBorder="1" applyAlignment="1">
      <alignment vertical="center"/>
    </xf>
    <xf numFmtId="176" fontId="14" fillId="0" borderId="0" xfId="0" applyNumberFormat="1" applyFont="1" applyAlignment="1">
      <alignment horizontal="center" vertical="center" wrapText="1"/>
    </xf>
    <xf numFmtId="41" fontId="2" fillId="3" borderId="6" xfId="0" applyNumberFormat="1" applyFont="1" applyFill="1" applyBorder="1" applyAlignment="1">
      <alignment horizontal="center" vertical="center"/>
    </xf>
    <xf numFmtId="41" fontId="23" fillId="9" borderId="8" xfId="0" applyNumberFormat="1" applyFont="1" applyFill="1" applyBorder="1" applyAlignment="1">
      <alignment horizontal="center" vertical="center" wrapText="1"/>
    </xf>
    <xf numFmtId="41" fontId="23" fillId="10" borderId="80" xfId="0" applyNumberFormat="1" applyFont="1" applyFill="1" applyBorder="1" applyAlignment="1">
      <alignment horizontal="center" vertical="center"/>
    </xf>
    <xf numFmtId="41" fontId="23" fillId="10" borderId="73" xfId="0" applyNumberFormat="1" applyFont="1" applyFill="1" applyBorder="1" applyAlignment="1">
      <alignment horizontal="center" vertical="center"/>
    </xf>
    <xf numFmtId="41" fontId="22" fillId="2" borderId="73" xfId="0" applyNumberFormat="1" applyFont="1" applyFill="1" applyBorder="1" applyAlignment="1">
      <alignment vertical="center"/>
    </xf>
    <xf numFmtId="41" fontId="10" fillId="0" borderId="73" xfId="0" applyNumberFormat="1" applyFont="1" applyFill="1" applyBorder="1" applyAlignment="1">
      <alignment horizontal="center" vertical="center"/>
    </xf>
    <xf numFmtId="41" fontId="10" fillId="0" borderId="73" xfId="0" applyNumberFormat="1" applyFont="1" applyFill="1" applyBorder="1" applyAlignment="1">
      <alignment horizontal="center" vertical="center" wrapText="1"/>
    </xf>
    <xf numFmtId="41" fontId="22" fillId="2" borderId="73" xfId="0" applyNumberFormat="1" applyFont="1" applyFill="1" applyBorder="1" applyAlignment="1">
      <alignment horizontal="center" vertical="center"/>
    </xf>
    <xf numFmtId="41" fontId="10" fillId="0" borderId="73" xfId="0" applyNumberFormat="1" applyFont="1" applyFill="1" applyBorder="1" applyAlignment="1">
      <alignment horizontal="center" vertical="center" shrinkToFit="1"/>
    </xf>
    <xf numFmtId="0" fontId="22" fillId="2" borderId="73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41" fontId="10" fillId="0" borderId="46" xfId="0" applyNumberFormat="1" applyFont="1" applyFill="1" applyBorder="1" applyAlignment="1">
      <alignment horizontal="center" vertical="center" shrinkToFit="1"/>
    </xf>
    <xf numFmtId="41" fontId="10" fillId="0" borderId="75" xfId="0" applyNumberFormat="1" applyFont="1" applyFill="1" applyBorder="1" applyAlignment="1">
      <alignment vertical="center"/>
    </xf>
    <xf numFmtId="41" fontId="10" fillId="0" borderId="47" xfId="0" applyNumberFormat="1" applyFont="1" applyFill="1" applyBorder="1" applyAlignment="1">
      <alignment vertical="center"/>
    </xf>
    <xf numFmtId="41" fontId="10" fillId="0" borderId="81" xfId="0" applyNumberFormat="1" applyFont="1" applyFill="1" applyBorder="1" applyAlignment="1">
      <alignment vertical="center"/>
    </xf>
    <xf numFmtId="41" fontId="23" fillId="10" borderId="72" xfId="0" applyNumberFormat="1" applyFont="1" applyFill="1" applyBorder="1" applyAlignment="1">
      <alignment horizontal="center" vertical="center"/>
    </xf>
    <xf numFmtId="41" fontId="23" fillId="10" borderId="90" xfId="0" applyNumberFormat="1" applyFont="1" applyFill="1" applyBorder="1" applyAlignment="1">
      <alignment horizontal="center" vertical="center" wrapText="1"/>
    </xf>
    <xf numFmtId="41" fontId="23" fillId="10" borderId="71" xfId="0" applyNumberFormat="1" applyFont="1" applyFill="1" applyBorder="1" applyAlignment="1">
      <alignment horizontal="center" vertical="center" wrapText="1"/>
    </xf>
    <xf numFmtId="41" fontId="10" fillId="0" borderId="46" xfId="0" applyNumberFormat="1" applyFont="1" applyFill="1" applyBorder="1" applyAlignment="1">
      <alignment horizontal="center" vertical="center"/>
    </xf>
    <xf numFmtId="41" fontId="19" fillId="10" borderId="95" xfId="0" applyNumberFormat="1" applyFont="1" applyFill="1" applyBorder="1" applyAlignment="1">
      <alignment horizontal="center" vertical="center"/>
    </xf>
    <xf numFmtId="41" fontId="19" fillId="10" borderId="96" xfId="0" applyNumberFormat="1" applyFont="1" applyFill="1" applyBorder="1" applyAlignment="1">
      <alignment horizontal="center" vertical="center"/>
    </xf>
    <xf numFmtId="41" fontId="8" fillId="2" borderId="96" xfId="0" applyNumberFormat="1" applyFont="1" applyFill="1" applyBorder="1" applyAlignment="1">
      <alignment horizontal="centerContinuous" vertical="center"/>
    </xf>
    <xf numFmtId="41" fontId="8" fillId="2" borderId="71" xfId="0" applyNumberFormat="1" applyFont="1" applyFill="1" applyBorder="1" applyAlignment="1">
      <alignment horizontal="center" vertical="center"/>
    </xf>
    <xf numFmtId="41" fontId="0" fillId="0" borderId="96" xfId="0" applyNumberFormat="1" applyFont="1" applyFill="1" applyBorder="1" applyAlignment="1">
      <alignment horizontal="center" vertical="center" wrapText="1"/>
    </xf>
    <xf numFmtId="41" fontId="2" fillId="0" borderId="96" xfId="0" applyNumberFormat="1" applyFont="1" applyBorder="1" applyAlignment="1">
      <alignment horizontal="center" vertical="center" wrapText="1"/>
    </xf>
    <xf numFmtId="41" fontId="2" fillId="0" borderId="71" xfId="0" applyNumberFormat="1" applyFont="1" applyFill="1" applyBorder="1" applyAlignment="1">
      <alignment horizontal="center" vertical="center"/>
    </xf>
    <xf numFmtId="41" fontId="2" fillId="0" borderId="96" xfId="0" applyNumberFormat="1" applyFont="1" applyFill="1" applyBorder="1" applyAlignment="1">
      <alignment horizontal="center" vertical="center" wrapText="1"/>
    </xf>
    <xf numFmtId="41" fontId="8" fillId="2" borderId="96" xfId="0" applyNumberFormat="1" applyFont="1" applyFill="1" applyBorder="1" applyAlignment="1">
      <alignment horizontal="center" vertical="center"/>
    </xf>
    <xf numFmtId="41" fontId="2" fillId="4" borderId="96" xfId="0" applyNumberFormat="1" applyFont="1" applyFill="1" applyBorder="1" applyAlignment="1">
      <alignment horizontal="center" vertical="center" wrapText="1"/>
    </xf>
    <xf numFmtId="41" fontId="10" fillId="0" borderId="96" xfId="0" applyNumberFormat="1" applyFont="1" applyBorder="1" applyAlignment="1">
      <alignment horizontal="centerContinuous" vertical="center" shrinkToFit="1"/>
    </xf>
    <xf numFmtId="41" fontId="0" fillId="0" borderId="0" xfId="0" applyNumberFormat="1" applyBorder="1" applyAlignment="1">
      <alignment vertical="center" wrapText="1"/>
    </xf>
    <xf numFmtId="41" fontId="19" fillId="10" borderId="72" xfId="0" applyNumberFormat="1" applyFont="1" applyFill="1" applyBorder="1" applyAlignment="1">
      <alignment horizontal="center" vertical="center"/>
    </xf>
    <xf numFmtId="41" fontId="19" fillId="10" borderId="90" xfId="0" applyNumberFormat="1" applyFont="1" applyFill="1" applyBorder="1" applyAlignment="1">
      <alignment horizontal="center" vertical="center"/>
    </xf>
    <xf numFmtId="41" fontId="19" fillId="10" borderId="73" xfId="0" applyNumberFormat="1" applyFont="1" applyFill="1" applyBorder="1" applyAlignment="1">
      <alignment horizontal="center" vertical="center"/>
    </xf>
    <xf numFmtId="41" fontId="19" fillId="10" borderId="71" xfId="0" applyNumberFormat="1" applyFont="1" applyFill="1" applyBorder="1" applyAlignment="1">
      <alignment horizontal="center" vertical="center"/>
    </xf>
    <xf numFmtId="41" fontId="8" fillId="2" borderId="73" xfId="0" applyNumberFormat="1" applyFont="1" applyFill="1" applyBorder="1" applyAlignment="1">
      <alignment horizontal="centerContinuous" vertical="center"/>
    </xf>
    <xf numFmtId="41" fontId="8" fillId="2" borderId="71" xfId="0" applyNumberFormat="1" applyFont="1" applyFill="1" applyBorder="1" applyAlignment="1">
      <alignment horizontal="right" vertical="center"/>
    </xf>
    <xf numFmtId="41" fontId="2" fillId="0" borderId="73" xfId="0" applyNumberFormat="1" applyFont="1" applyBorder="1" applyAlignment="1">
      <alignment horizontal="center" vertical="center"/>
    </xf>
    <xf numFmtId="41" fontId="25" fillId="0" borderId="71" xfId="0" applyNumberFormat="1" applyFont="1" applyBorder="1" applyAlignment="1">
      <alignment horizontal="center" vertical="center"/>
    </xf>
    <xf numFmtId="41" fontId="2" fillId="0" borderId="73" xfId="0" applyNumberFormat="1" applyFont="1" applyFill="1" applyBorder="1" applyAlignment="1">
      <alignment horizontal="center" vertical="center"/>
    </xf>
    <xf numFmtId="41" fontId="1" fillId="0" borderId="73" xfId="0" applyNumberFormat="1" applyFont="1" applyBorder="1" applyAlignment="1">
      <alignment horizontal="center" vertical="center"/>
    </xf>
    <xf numFmtId="41" fontId="10" fillId="0" borderId="73" xfId="0" applyNumberFormat="1" applyFont="1" applyBorder="1" applyAlignment="1">
      <alignment horizontal="centerContinuous" vertical="center" shrinkToFit="1"/>
    </xf>
    <xf numFmtId="41" fontId="1" fillId="0" borderId="73" xfId="0" applyNumberFormat="1" applyFont="1" applyFill="1" applyBorder="1" applyAlignment="1">
      <alignment horizontal="centerContinuous" vertical="center"/>
    </xf>
    <xf numFmtId="41" fontId="2" fillId="0" borderId="73" xfId="0" applyNumberFormat="1" applyFont="1" applyFill="1" applyBorder="1" applyAlignment="1">
      <alignment horizontal="centerContinuous" vertical="center"/>
    </xf>
    <xf numFmtId="41" fontId="1" fillId="0" borderId="73" xfId="0" applyNumberFormat="1" applyFont="1" applyBorder="1" applyAlignment="1">
      <alignment horizontal="center" vertical="center" wrapText="1"/>
    </xf>
    <xf numFmtId="41" fontId="1" fillId="0" borderId="46" xfId="0" applyNumberFormat="1" applyFont="1" applyBorder="1" applyAlignment="1">
      <alignment horizontal="center" vertical="center"/>
    </xf>
    <xf numFmtId="41" fontId="8" fillId="2" borderId="73" xfId="0" applyNumberFormat="1" applyFont="1" applyFill="1" applyBorder="1" applyAlignment="1">
      <alignment horizontal="center" vertical="center"/>
    </xf>
    <xf numFmtId="41" fontId="8" fillId="2" borderId="102" xfId="0" applyNumberFormat="1" applyFont="1" applyFill="1" applyBorder="1" applyAlignment="1">
      <alignment vertical="center"/>
    </xf>
    <xf numFmtId="41" fontId="0" fillId="0" borderId="73" xfId="0" applyNumberFormat="1" applyFont="1" applyBorder="1" applyAlignment="1">
      <alignment horizontal="center" vertical="center"/>
    </xf>
    <xf numFmtId="41" fontId="2" fillId="0" borderId="73" xfId="0" applyNumberFormat="1" applyFont="1" applyBorder="1" applyAlignment="1">
      <alignment horizontal="centerContinuous" vertical="center"/>
    </xf>
    <xf numFmtId="41" fontId="2" fillId="0" borderId="73" xfId="0" applyNumberFormat="1" applyFont="1" applyBorder="1" applyAlignment="1">
      <alignment horizontal="center" vertical="center" wrapText="1"/>
    </xf>
    <xf numFmtId="41" fontId="2" fillId="0" borderId="46" xfId="0" applyNumberFormat="1" applyFont="1" applyBorder="1" applyAlignment="1">
      <alignment horizontal="center" vertical="center"/>
    </xf>
    <xf numFmtId="41" fontId="3" fillId="3" borderId="6" xfId="0" applyNumberFormat="1" applyFont="1" applyFill="1" applyBorder="1" applyAlignment="1">
      <alignment horizontal="center" vertical="center" wrapText="1"/>
    </xf>
    <xf numFmtId="41" fontId="29" fillId="10" borderId="72" xfId="0" applyNumberFormat="1" applyFont="1" applyFill="1" applyBorder="1" applyAlignment="1">
      <alignment horizontal="center" vertical="center"/>
    </xf>
    <xf numFmtId="41" fontId="29" fillId="10" borderId="73" xfId="0" applyNumberFormat="1" applyFont="1" applyFill="1" applyBorder="1" applyAlignment="1">
      <alignment horizontal="center" vertical="center"/>
    </xf>
    <xf numFmtId="41" fontId="0" fillId="0" borderId="71" xfId="0" applyNumberFormat="1" applyFill="1" applyBorder="1" applyAlignment="1">
      <alignment vertical="center"/>
    </xf>
    <xf numFmtId="41" fontId="8" fillId="0" borderId="71" xfId="0" applyNumberFormat="1" applyFont="1" applyFill="1" applyBorder="1" applyAlignment="1">
      <alignment vertical="center"/>
    </xf>
    <xf numFmtId="41" fontId="0" fillId="0" borderId="71" xfId="0" applyNumberFormat="1" applyBorder="1" applyAlignment="1">
      <alignment vertical="center"/>
    </xf>
    <xf numFmtId="41" fontId="8" fillId="0" borderId="71" xfId="0" applyNumberFormat="1" applyFont="1" applyFill="1" applyBorder="1" applyAlignment="1">
      <alignment horizontal="center" vertical="center"/>
    </xf>
    <xf numFmtId="41" fontId="0" fillId="0" borderId="47" xfId="0" applyNumberFormat="1" applyBorder="1" applyAlignment="1">
      <alignment vertical="center"/>
    </xf>
    <xf numFmtId="41" fontId="0" fillId="0" borderId="75" xfId="0" applyNumberForma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176" fontId="14" fillId="0" borderId="47" xfId="0" applyNumberFormat="1" applyFont="1" applyBorder="1" applyAlignment="1">
      <alignment horizontal="left" vertical="center" wrapText="1"/>
    </xf>
    <xf numFmtId="41" fontId="19" fillId="5" borderId="71" xfId="1" applyFont="1" applyFill="1" applyBorder="1" applyAlignment="1">
      <alignment horizontal="center" vertical="center"/>
    </xf>
    <xf numFmtId="0" fontId="19" fillId="5" borderId="4" xfId="2" applyFont="1" applyFill="1" applyBorder="1" applyAlignment="1">
      <alignment horizontal="center" vertical="center" wrapText="1"/>
    </xf>
    <xf numFmtId="0" fontId="19" fillId="5" borderId="4" xfId="2" applyFont="1" applyFill="1" applyBorder="1" applyAlignment="1">
      <alignment horizontal="left" vertical="center" wrapText="1"/>
    </xf>
    <xf numFmtId="41" fontId="19" fillId="5" borderId="4" xfId="1" applyFont="1" applyFill="1" applyBorder="1" applyAlignment="1">
      <alignment horizontal="center" vertical="center"/>
    </xf>
    <xf numFmtId="41" fontId="19" fillId="5" borderId="90" xfId="1" applyFont="1" applyFill="1" applyBorder="1" applyAlignment="1">
      <alignment horizontal="center" vertical="center"/>
    </xf>
    <xf numFmtId="0" fontId="2" fillId="3" borderId="6" xfId="2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center" vertical="center"/>
    </xf>
    <xf numFmtId="0" fontId="2" fillId="3" borderId="100" xfId="2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1" fontId="8" fillId="0" borderId="4" xfId="0" applyNumberFormat="1" applyFont="1" applyFill="1" applyBorder="1" applyAlignment="1">
      <alignment vertical="center"/>
    </xf>
    <xf numFmtId="41" fontId="8" fillId="9" borderId="4" xfId="0" applyNumberFormat="1" applyFont="1" applyFill="1" applyBorder="1" applyAlignment="1">
      <alignment vertical="center"/>
    </xf>
    <xf numFmtId="41" fontId="23" fillId="10" borderId="73" xfId="0" applyNumberFormat="1" applyFont="1" applyFill="1" applyBorder="1" applyAlignment="1">
      <alignment horizontal="right" vertical="center" wrapText="1"/>
    </xf>
    <xf numFmtId="41" fontId="22" fillId="9" borderId="73" xfId="0" applyNumberFormat="1" applyFont="1" applyFill="1" applyBorder="1" applyAlignment="1">
      <alignment horizontal="right" vertical="center" wrapText="1"/>
    </xf>
    <xf numFmtId="41" fontId="22" fillId="0" borderId="73" xfId="0" applyNumberFormat="1" applyFont="1" applyFill="1" applyBorder="1" applyAlignment="1">
      <alignment horizontal="right" vertical="center" wrapText="1"/>
    </xf>
    <xf numFmtId="41" fontId="23" fillId="10" borderId="72" xfId="0" applyNumberFormat="1" applyFont="1" applyFill="1" applyBorder="1" applyAlignment="1">
      <alignment horizontal="right" vertical="center" wrapText="1"/>
    </xf>
    <xf numFmtId="0" fontId="1" fillId="3" borderId="99" xfId="0" applyFont="1" applyFill="1" applyBorder="1" applyAlignment="1">
      <alignment horizontal="center" vertical="center" wrapText="1"/>
    </xf>
    <xf numFmtId="41" fontId="22" fillId="0" borderId="46" xfId="0" applyNumberFormat="1" applyFont="1" applyFill="1" applyBorder="1" applyAlignment="1">
      <alignment horizontal="right" vertical="center" wrapText="1"/>
    </xf>
    <xf numFmtId="41" fontId="22" fillId="2" borderId="102" xfId="0" applyNumberFormat="1" applyFont="1" applyFill="1" applyBorder="1" applyAlignment="1">
      <alignment vertical="center"/>
    </xf>
    <xf numFmtId="41" fontId="6" fillId="0" borderId="73" xfId="0" applyNumberFormat="1" applyFont="1" applyFill="1" applyBorder="1" applyAlignment="1">
      <alignment horizontal="center" vertical="center" shrinkToFit="1"/>
    </xf>
    <xf numFmtId="41" fontId="22" fillId="9" borderId="1" xfId="0" applyNumberFormat="1" applyFont="1" applyFill="1" applyBorder="1" applyAlignment="1">
      <alignment vertical="center" wrapText="1"/>
    </xf>
    <xf numFmtId="41" fontId="10" fillId="0" borderId="73" xfId="0" applyNumberFormat="1" applyFont="1" applyFill="1" applyBorder="1" applyAlignment="1">
      <alignment vertical="center" wrapText="1"/>
    </xf>
    <xf numFmtId="41" fontId="10" fillId="0" borderId="13" xfId="0" applyNumberFormat="1" applyFont="1" applyFill="1" applyBorder="1" applyAlignment="1">
      <alignment vertical="center" wrapText="1"/>
    </xf>
    <xf numFmtId="41" fontId="8" fillId="2" borderId="105" xfId="0" applyNumberFormat="1" applyFont="1" applyFill="1" applyBorder="1" applyAlignment="1">
      <alignment horizontal="center" vertical="center"/>
    </xf>
    <xf numFmtId="41" fontId="22" fillId="2" borderId="26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180" fontId="10" fillId="0" borderId="5" xfId="0" applyNumberFormat="1" applyFont="1" applyFill="1" applyBorder="1" applyAlignment="1">
      <alignment vertical="center"/>
    </xf>
    <xf numFmtId="41" fontId="0" fillId="0" borderId="83" xfId="0" applyNumberFormat="1" applyFont="1" applyFill="1" applyBorder="1" applyAlignment="1">
      <alignment vertical="center"/>
    </xf>
    <xf numFmtId="41" fontId="10" fillId="0" borderId="102" xfId="0" applyNumberFormat="1" applyFont="1" applyFill="1" applyBorder="1" applyAlignment="1">
      <alignment vertical="center"/>
    </xf>
    <xf numFmtId="179" fontId="22" fillId="2" borderId="8" xfId="0" applyNumberFormat="1" applyFont="1" applyFill="1" applyBorder="1" applyAlignment="1">
      <alignment vertical="center"/>
    </xf>
    <xf numFmtId="41" fontId="8" fillId="2" borderId="49" xfId="0" applyNumberFormat="1" applyFont="1" applyFill="1" applyBorder="1" applyAlignment="1">
      <alignment horizontal="center" vertical="center"/>
    </xf>
    <xf numFmtId="41" fontId="8" fillId="2" borderId="8" xfId="0" applyNumberFormat="1" applyFont="1" applyFill="1" applyBorder="1" applyAlignment="1">
      <alignment horizontal="center" vertical="center"/>
    </xf>
    <xf numFmtId="176" fontId="14" fillId="0" borderId="0" xfId="0" applyNumberFormat="1" applyFont="1" applyAlignment="1">
      <alignment horizontal="center" vertical="center" wrapText="1"/>
    </xf>
    <xf numFmtId="176" fontId="14" fillId="0" borderId="0" xfId="0" applyNumberFormat="1" applyFont="1" applyAlignment="1">
      <alignment horizontal="center" vertical="center" wrapText="1"/>
    </xf>
    <xf numFmtId="41" fontId="10" fillId="0" borderId="13" xfId="0" applyNumberFormat="1" applyFont="1" applyFill="1" applyBorder="1" applyAlignment="1">
      <alignment horizontal="right" vertical="center"/>
    </xf>
    <xf numFmtId="41" fontId="10" fillId="0" borderId="4" xfId="0" applyNumberFormat="1" applyFont="1" applyFill="1" applyBorder="1" applyAlignment="1">
      <alignment horizontal="right" vertical="center"/>
    </xf>
    <xf numFmtId="41" fontId="10" fillId="0" borderId="25" xfId="0" applyNumberFormat="1" applyFont="1" applyFill="1" applyBorder="1" applyAlignment="1">
      <alignment horizontal="right" vertical="center"/>
    </xf>
    <xf numFmtId="41" fontId="10" fillId="0" borderId="82" xfId="0" applyNumberFormat="1" applyFont="1" applyFill="1" applyBorder="1" applyAlignment="1">
      <alignment vertical="center" wrapText="1"/>
    </xf>
    <xf numFmtId="41" fontId="10" fillId="0" borderId="8" xfId="0" applyNumberFormat="1" applyFont="1" applyFill="1" applyBorder="1" applyAlignment="1">
      <alignment horizontal="right" vertical="center"/>
    </xf>
    <xf numFmtId="0" fontId="22" fillId="2" borderId="38" xfId="0" applyNumberFormat="1" applyFont="1" applyFill="1" applyBorder="1" applyAlignment="1">
      <alignment vertical="center"/>
    </xf>
    <xf numFmtId="41" fontId="10" fillId="0" borderId="73" xfId="0" applyNumberFormat="1" applyFont="1" applyFill="1" applyBorder="1" applyAlignment="1">
      <alignment horizontal="right" vertical="center" wrapText="1"/>
    </xf>
    <xf numFmtId="179" fontId="30" fillId="0" borderId="8" xfId="0" applyNumberFormat="1" applyFont="1" applyFill="1" applyBorder="1" applyAlignment="1">
      <alignment vertical="center"/>
    </xf>
    <xf numFmtId="179" fontId="22" fillId="2" borderId="38" xfId="0" applyNumberFormat="1" applyFont="1" applyFill="1" applyBorder="1" applyAlignment="1">
      <alignment vertical="center"/>
    </xf>
    <xf numFmtId="176" fontId="14" fillId="0" borderId="0" xfId="0" applyNumberFormat="1" applyFont="1" applyAlignment="1">
      <alignment horizontal="center" vertical="center" wrapText="1"/>
    </xf>
    <xf numFmtId="0" fontId="19" fillId="5" borderId="96" xfId="2" applyFont="1" applyFill="1" applyBorder="1" applyAlignment="1">
      <alignment horizontal="center" vertical="center"/>
    </xf>
    <xf numFmtId="0" fontId="19" fillId="5" borderId="8" xfId="2" applyFont="1" applyFill="1" applyBorder="1" applyAlignment="1">
      <alignment horizontal="center" vertical="center"/>
    </xf>
    <xf numFmtId="41" fontId="0" fillId="0" borderId="73" xfId="0" applyNumberFormat="1" applyFont="1" applyBorder="1" applyAlignment="1">
      <alignment horizontal="centerContinuous" vertical="center" shrinkToFit="1"/>
    </xf>
    <xf numFmtId="41" fontId="0" fillId="0" borderId="71" xfId="0" applyNumberFormat="1" applyFont="1" applyBorder="1" applyAlignment="1">
      <alignment horizontal="center" vertical="center"/>
    </xf>
    <xf numFmtId="0" fontId="19" fillId="5" borderId="106" xfId="2" applyFont="1" applyFill="1" applyBorder="1" applyAlignment="1">
      <alignment horizontal="center" vertical="center"/>
    </xf>
    <xf numFmtId="0" fontId="19" fillId="5" borderId="12" xfId="2" applyFont="1" applyFill="1" applyBorder="1" applyAlignment="1">
      <alignment horizontal="center" vertical="center"/>
    </xf>
    <xf numFmtId="0" fontId="19" fillId="5" borderId="8" xfId="2" applyNumberFormat="1" applyFont="1" applyFill="1" applyBorder="1" applyAlignment="1">
      <alignment horizontal="center" vertical="center"/>
    </xf>
    <xf numFmtId="41" fontId="8" fillId="9" borderId="26" xfId="0" applyNumberFormat="1" applyFont="1" applyFill="1" applyBorder="1" applyAlignment="1">
      <alignment horizontal="center" vertical="center"/>
    </xf>
    <xf numFmtId="14" fontId="0" fillId="0" borderId="1" xfId="6" applyNumberFormat="1" applyFont="1" applyBorder="1" applyAlignment="1">
      <alignment horizontal="center" vertical="center" wrapText="1"/>
    </xf>
    <xf numFmtId="0" fontId="0" fillId="0" borderId="1" xfId="6" applyFont="1" applyBorder="1" applyAlignment="1">
      <alignment horizontal="left" vertical="center" wrapText="1" shrinkToFit="1"/>
    </xf>
    <xf numFmtId="0" fontId="0" fillId="0" borderId="71" xfId="6" applyFont="1" applyBorder="1" applyAlignment="1">
      <alignment horizontal="center" vertical="center" wrapText="1"/>
    </xf>
    <xf numFmtId="0" fontId="0" fillId="0" borderId="1" xfId="6" applyFont="1" applyBorder="1" applyAlignment="1">
      <alignment horizontal="left" vertical="center" wrapText="1"/>
    </xf>
    <xf numFmtId="0" fontId="0" fillId="0" borderId="1" xfId="6" applyFont="1" applyBorder="1" applyAlignment="1">
      <alignment horizontal="center" vertical="center"/>
    </xf>
    <xf numFmtId="180" fontId="22" fillId="2" borderId="8" xfId="0" applyNumberFormat="1" applyFont="1" applyFill="1" applyBorder="1" applyAlignment="1">
      <alignment vertical="center"/>
    </xf>
    <xf numFmtId="176" fontId="14" fillId="0" borderId="0" xfId="0" applyNumberFormat="1" applyFont="1" applyAlignment="1">
      <alignment horizontal="center" vertical="center" wrapText="1"/>
    </xf>
    <xf numFmtId="41" fontId="0" fillId="0" borderId="5" xfId="0" applyNumberFormat="1" applyFont="1" applyFill="1" applyBorder="1" applyAlignment="1">
      <alignment vertical="center"/>
    </xf>
    <xf numFmtId="176" fontId="14" fillId="0" borderId="0" xfId="0" applyNumberFormat="1" applyFont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14" fontId="0" fillId="0" borderId="1" xfId="7" applyNumberFormat="1" applyFont="1" applyBorder="1" applyAlignment="1">
      <alignment horizontal="center" vertical="center"/>
    </xf>
    <xf numFmtId="0" fontId="0" fillId="0" borderId="1" xfId="7" applyFont="1" applyBorder="1" applyAlignment="1">
      <alignment horizontal="center" vertical="center"/>
    </xf>
    <xf numFmtId="0" fontId="0" fillId="0" borderId="71" xfId="7" applyFont="1" applyBorder="1" applyAlignment="1">
      <alignment horizontal="center" vertical="center" wrapText="1"/>
    </xf>
    <xf numFmtId="176" fontId="14" fillId="0" borderId="47" xfId="0" applyNumberFormat="1" applyFont="1" applyBorder="1" applyAlignment="1">
      <alignment horizontal="center" vertical="center" wrapText="1"/>
    </xf>
    <xf numFmtId="180" fontId="22" fillId="2" borderId="38" xfId="0" applyNumberFormat="1" applyFont="1" applyFill="1" applyBorder="1" applyAlignment="1">
      <alignment vertical="center"/>
    </xf>
    <xf numFmtId="41" fontId="22" fillId="6" borderId="1" xfId="1" applyFont="1" applyFill="1" applyBorder="1" applyAlignment="1">
      <alignment horizontal="center" vertical="center" wrapText="1"/>
    </xf>
    <xf numFmtId="41" fontId="10" fillId="6" borderId="1" xfId="1" applyFont="1" applyFill="1" applyBorder="1" applyAlignment="1">
      <alignment horizontal="center" vertical="center" wrapText="1"/>
    </xf>
    <xf numFmtId="179" fontId="23" fillId="5" borderId="1" xfId="0" applyNumberFormat="1" applyFont="1" applyFill="1" applyBorder="1" applyAlignment="1">
      <alignment horizontal="center" vertical="center" wrapText="1"/>
    </xf>
    <xf numFmtId="41" fontId="23" fillId="11" borderId="8" xfId="1" applyFont="1" applyFill="1" applyBorder="1" applyAlignment="1">
      <alignment horizontal="center" vertical="center" wrapText="1"/>
    </xf>
    <xf numFmtId="180" fontId="19" fillId="10" borderId="38" xfId="0" quotePrefix="1" applyNumberFormat="1" applyFont="1" applyFill="1" applyBorder="1" applyAlignment="1">
      <alignment horizontal="right" vertical="center" wrapText="1"/>
    </xf>
    <xf numFmtId="41" fontId="19" fillId="10" borderId="38" xfId="0" quotePrefix="1" applyNumberFormat="1" applyFont="1" applyFill="1" applyBorder="1" applyAlignment="1">
      <alignment horizontal="right" vertical="center" wrapText="1"/>
    </xf>
    <xf numFmtId="180" fontId="10" fillId="2" borderId="1" xfId="0" applyNumberFormat="1" applyFont="1" applyFill="1" applyBorder="1" applyAlignment="1">
      <alignment horizontal="right" vertical="center" wrapText="1"/>
    </xf>
    <xf numFmtId="41" fontId="23" fillId="5" borderId="1" xfId="1" applyFont="1" applyFill="1" applyBorder="1" applyAlignment="1">
      <alignment horizontal="center" vertical="center" wrapText="1"/>
    </xf>
    <xf numFmtId="41" fontId="8" fillId="2" borderId="8" xfId="0" applyNumberFormat="1" applyFont="1" applyFill="1" applyBorder="1" applyAlignment="1">
      <alignment vertical="center"/>
    </xf>
    <xf numFmtId="176" fontId="14" fillId="0" borderId="1" xfId="0" applyNumberFormat="1" applyFont="1" applyBorder="1" applyAlignment="1">
      <alignment horizontal="center" vertical="center" wrapText="1"/>
    </xf>
    <xf numFmtId="176" fontId="40" fillId="0" borderId="1" xfId="0" applyNumberFormat="1" applyFont="1" applyBorder="1" applyAlignment="1">
      <alignment horizontal="center" vertical="center" wrapText="1"/>
    </xf>
    <xf numFmtId="176" fontId="14" fillId="0" borderId="71" xfId="0" applyNumberFormat="1" applyFont="1" applyBorder="1" applyAlignment="1">
      <alignment horizontal="center" vertical="center" wrapText="1"/>
    </xf>
    <xf numFmtId="176" fontId="46" fillId="0" borderId="1" xfId="0" applyNumberFormat="1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/>
    </xf>
    <xf numFmtId="179" fontId="22" fillId="2" borderId="8" xfId="0" applyNumberFormat="1" applyFont="1" applyFill="1" applyBorder="1" applyAlignment="1">
      <alignment horizontal="right" vertical="center" wrapText="1"/>
    </xf>
    <xf numFmtId="180" fontId="19" fillId="10" borderId="57" xfId="0" quotePrefix="1" applyNumberFormat="1" applyFont="1" applyFill="1" applyBorder="1" applyAlignment="1">
      <alignment horizontal="right" vertical="center" wrapText="1"/>
    </xf>
    <xf numFmtId="41" fontId="0" fillId="0" borderId="5" xfId="0" applyNumberFormat="1" applyFont="1" applyFill="1" applyBorder="1" applyAlignment="1">
      <alignment horizontal="right" vertical="center"/>
    </xf>
    <xf numFmtId="41" fontId="22" fillId="9" borderId="5" xfId="0" applyNumberFormat="1" applyFont="1" applyFill="1" applyBorder="1" applyAlignment="1">
      <alignment vertical="center" wrapText="1"/>
    </xf>
    <xf numFmtId="41" fontId="22" fillId="9" borderId="8" xfId="0" applyNumberFormat="1" applyFont="1" applyFill="1" applyBorder="1" applyAlignment="1">
      <alignment vertical="center" wrapText="1"/>
    </xf>
    <xf numFmtId="41" fontId="22" fillId="9" borderId="37" xfId="0" applyNumberFormat="1" applyFont="1" applyFill="1" applyBorder="1" applyAlignment="1">
      <alignment vertical="center" wrapText="1"/>
    </xf>
    <xf numFmtId="41" fontId="22" fillId="9" borderId="38" xfId="0" applyNumberFormat="1" applyFont="1" applyFill="1" applyBorder="1" applyAlignment="1">
      <alignment vertical="center" wrapText="1"/>
    </xf>
    <xf numFmtId="41" fontId="10" fillId="6" borderId="5" xfId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/>
    <xf numFmtId="176" fontId="14" fillId="0" borderId="1" xfId="0" applyNumberFormat="1" applyFont="1" applyFill="1" applyBorder="1" applyAlignment="1">
      <alignment horizontal="center" vertical="center" wrapText="1"/>
    </xf>
    <xf numFmtId="176" fontId="14" fillId="0" borderId="71" xfId="0" applyNumberFormat="1" applyFont="1" applyFill="1" applyBorder="1" applyAlignment="1">
      <alignment horizontal="center" vertical="center" wrapText="1"/>
    </xf>
    <xf numFmtId="176" fontId="14" fillId="0" borderId="0" xfId="0" applyNumberFormat="1" applyFont="1" applyFill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176" fontId="47" fillId="0" borderId="71" xfId="0" applyNumberFormat="1" applyFont="1" applyBorder="1" applyAlignment="1">
      <alignment horizontal="center" vertical="center" wrapText="1"/>
    </xf>
    <xf numFmtId="41" fontId="0" fillId="0" borderId="1" xfId="0" applyNumberFormat="1" applyFont="1" applyBorder="1" applyAlignment="1">
      <alignment horizontal="center" vertical="center"/>
    </xf>
    <xf numFmtId="176" fontId="14" fillId="8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left" vertical="center" wrapText="1"/>
    </xf>
    <xf numFmtId="176" fontId="14" fillId="0" borderId="1" xfId="0" quotePrefix="1" applyNumberFormat="1" applyFont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176" fontId="14" fillId="0" borderId="1" xfId="0" applyNumberFormat="1" applyFont="1" applyBorder="1" applyAlignment="1">
      <alignment horizontal="left" vertical="top" wrapText="1"/>
    </xf>
    <xf numFmtId="0" fontId="0" fillId="0" borderId="1" xfId="6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6" applyNumberFormat="1" applyFont="1" applyFill="1" applyBorder="1" applyAlignment="1">
      <alignment horizontal="center" vertical="center" wrapText="1"/>
    </xf>
    <xf numFmtId="41" fontId="10" fillId="0" borderId="107" xfId="0" applyNumberFormat="1" applyFont="1" applyFill="1" applyBorder="1" applyAlignment="1">
      <alignment vertical="center"/>
    </xf>
    <xf numFmtId="41" fontId="2" fillId="3" borderId="60" xfId="0" applyNumberFormat="1" applyFont="1" applyFill="1" applyBorder="1" applyAlignment="1">
      <alignment horizontal="center" vertical="center"/>
    </xf>
    <xf numFmtId="176" fontId="14" fillId="0" borderId="71" xfId="0" quotePrefix="1" applyNumberFormat="1" applyFont="1" applyBorder="1" applyAlignment="1">
      <alignment horizontal="center" vertical="center" wrapText="1"/>
    </xf>
    <xf numFmtId="0" fontId="0" fillId="0" borderId="71" xfId="7" applyFont="1" applyFill="1" applyBorder="1" applyAlignment="1">
      <alignment horizontal="center" vertical="center" wrapText="1"/>
    </xf>
    <xf numFmtId="0" fontId="0" fillId="3" borderId="78" xfId="0" applyNumberFormat="1" applyFont="1" applyFill="1" applyBorder="1" applyAlignment="1">
      <alignment horizontal="center" vertical="center" wrapText="1"/>
    </xf>
    <xf numFmtId="176" fontId="0" fillId="3" borderId="78" xfId="0" applyNumberFormat="1" applyFont="1" applyFill="1" applyBorder="1" applyAlignment="1">
      <alignment horizontal="center" vertical="center" wrapText="1"/>
    </xf>
    <xf numFmtId="176" fontId="0" fillId="3" borderId="74" xfId="0" applyNumberFormat="1" applyFont="1" applyFill="1" applyBorder="1" applyAlignment="1">
      <alignment horizontal="center" vertical="center" wrapText="1"/>
    </xf>
    <xf numFmtId="176" fontId="14" fillId="0" borderId="71" xfId="0" applyNumberFormat="1" applyFont="1" applyBorder="1" applyAlignment="1">
      <alignment horizontal="left" vertical="center" wrapText="1"/>
    </xf>
    <xf numFmtId="176" fontId="14" fillId="0" borderId="75" xfId="0" quotePrefix="1" applyNumberFormat="1" applyFont="1" applyBorder="1" applyAlignment="1">
      <alignment horizontal="center" vertical="center" wrapText="1"/>
    </xf>
    <xf numFmtId="177" fontId="0" fillId="0" borderId="73" xfId="0" applyNumberFormat="1" applyFont="1" applyFill="1" applyBorder="1" applyAlignment="1">
      <alignment horizontal="center" vertical="center" wrapText="1"/>
    </xf>
    <xf numFmtId="177" fontId="0" fillId="0" borderId="46" xfId="0" applyNumberFormat="1" applyFont="1" applyFill="1" applyBorder="1" applyAlignment="1">
      <alignment horizontal="center" vertical="center" wrapText="1"/>
    </xf>
    <xf numFmtId="176" fontId="14" fillId="8" borderId="1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NumberFormat="1" applyFont="1" applyBorder="1" applyAlignment="1">
      <alignment vertical="center" wrapText="1"/>
    </xf>
    <xf numFmtId="0" fontId="14" fillId="0" borderId="1" xfId="0" applyNumberFormat="1" applyFont="1" applyBorder="1" applyAlignment="1">
      <alignment vertical="center" wrapText="1" shrinkToFit="1"/>
    </xf>
    <xf numFmtId="0" fontId="14" fillId="0" borderId="1" xfId="0" applyNumberFormat="1" applyFont="1" applyFill="1" applyBorder="1" applyAlignment="1">
      <alignment vertical="center" wrapText="1" shrinkToFit="1"/>
    </xf>
    <xf numFmtId="0" fontId="14" fillId="0" borderId="47" xfId="0" applyNumberFormat="1" applyFont="1" applyBorder="1" applyAlignment="1">
      <alignment vertical="center" wrapText="1" shrinkToFit="1"/>
    </xf>
    <xf numFmtId="0" fontId="14" fillId="0" borderId="73" xfId="0" applyFont="1" applyBorder="1" applyAlignment="1">
      <alignment horizontal="center" vertical="center"/>
    </xf>
    <xf numFmtId="0" fontId="11" fillId="2" borderId="73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11" fillId="9" borderId="73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 wrapText="1"/>
    </xf>
    <xf numFmtId="13" fontId="14" fillId="8" borderId="1" xfId="0" applyNumberFormat="1" applyFont="1" applyFill="1" applyBorder="1" applyAlignment="1">
      <alignment horizontal="center" vertical="center"/>
    </xf>
    <xf numFmtId="41" fontId="14" fillId="0" borderId="71" xfId="0" applyNumberFormat="1" applyFont="1" applyBorder="1" applyAlignment="1">
      <alignment horizontal="right" vertical="center"/>
    </xf>
    <xf numFmtId="177" fontId="14" fillId="0" borderId="73" xfId="5" applyNumberFormat="1" applyFont="1" applyBorder="1" applyAlignment="1">
      <alignment horizontal="center" vertical="center"/>
    </xf>
    <xf numFmtId="177" fontId="14" fillId="0" borderId="7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6" fontId="47" fillId="0" borderId="0" xfId="0" applyNumberFormat="1" applyFont="1" applyAlignment="1">
      <alignment horizontal="center" vertical="center" wrapText="1"/>
    </xf>
    <xf numFmtId="41" fontId="0" fillId="0" borderId="5" xfId="0" applyNumberFormat="1" applyFont="1" applyBorder="1" applyAlignment="1">
      <alignment vertical="center"/>
    </xf>
    <xf numFmtId="41" fontId="0" fillId="0" borderId="37" xfId="0" applyNumberFormat="1" applyFont="1" applyBorder="1" applyAlignment="1">
      <alignment vertical="center"/>
    </xf>
    <xf numFmtId="41" fontId="0" fillId="0" borderId="1" xfId="0" applyNumberFormat="1" applyFont="1" applyBorder="1" applyAlignment="1">
      <alignment vertical="center"/>
    </xf>
    <xf numFmtId="41" fontId="0" fillId="0" borderId="38" xfId="0" applyNumberFormat="1" applyFont="1" applyBorder="1" applyAlignment="1">
      <alignment vertical="center"/>
    </xf>
    <xf numFmtId="41" fontId="0" fillId="0" borderId="26" xfId="0" applyNumberFormat="1" applyFont="1" applyBorder="1" applyAlignment="1">
      <alignment vertical="center"/>
    </xf>
    <xf numFmtId="41" fontId="8" fillId="0" borderId="38" xfId="0" applyNumberFormat="1" applyFont="1" applyFill="1" applyBorder="1" applyAlignment="1">
      <alignment vertical="center"/>
    </xf>
    <xf numFmtId="41" fontId="0" fillId="0" borderId="102" xfId="0" applyNumberFormat="1" applyFont="1" applyBorder="1" applyAlignment="1">
      <alignment vertical="center"/>
    </xf>
    <xf numFmtId="41" fontId="0" fillId="0" borderId="37" xfId="0" applyNumberFormat="1" applyFont="1" applyFill="1" applyBorder="1" applyAlignment="1">
      <alignment vertical="center"/>
    </xf>
    <xf numFmtId="41" fontId="0" fillId="0" borderId="1" xfId="0" applyNumberFormat="1" applyFont="1" applyFill="1" applyBorder="1" applyAlignment="1">
      <alignment vertical="center"/>
    </xf>
    <xf numFmtId="41" fontId="0" fillId="0" borderId="38" xfId="0" applyNumberFormat="1" applyFont="1" applyFill="1" applyBorder="1" applyAlignment="1">
      <alignment vertical="center"/>
    </xf>
    <xf numFmtId="41" fontId="0" fillId="0" borderId="102" xfId="0" applyNumberFormat="1" applyFont="1" applyFill="1" applyBorder="1" applyAlignment="1">
      <alignment vertical="center"/>
    </xf>
    <xf numFmtId="41" fontId="8" fillId="9" borderId="57" xfId="0" applyNumberFormat="1" applyFont="1" applyFill="1" applyBorder="1" applyAlignment="1">
      <alignment vertical="center"/>
    </xf>
    <xf numFmtId="41" fontId="0" fillId="0" borderId="37" xfId="0" applyNumberFormat="1" applyFont="1" applyBorder="1" applyAlignment="1">
      <alignment horizontal="right" vertical="center"/>
    </xf>
    <xf numFmtId="41" fontId="0" fillId="0" borderId="1" xfId="0" applyNumberFormat="1" applyFont="1" applyBorder="1" applyAlignment="1">
      <alignment horizontal="right" vertical="center"/>
    </xf>
    <xf numFmtId="41" fontId="0" fillId="0" borderId="38" xfId="0" applyNumberFormat="1" applyFont="1" applyBorder="1" applyAlignment="1">
      <alignment horizontal="right" vertical="center"/>
    </xf>
    <xf numFmtId="41" fontId="0" fillId="0" borderId="37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38" xfId="0" applyNumberFormat="1" applyFont="1" applyFill="1" applyBorder="1" applyAlignment="1">
      <alignment horizontal="right" vertical="center"/>
    </xf>
    <xf numFmtId="0" fontId="0" fillId="0" borderId="81" xfId="0" applyFont="1" applyBorder="1" applyAlignment="1">
      <alignment horizontal="right" vertical="center"/>
    </xf>
    <xf numFmtId="0" fontId="0" fillId="0" borderId="98" xfId="0" applyFont="1" applyBorder="1" applyAlignment="1">
      <alignment horizontal="right" vertical="center"/>
    </xf>
    <xf numFmtId="41" fontId="0" fillId="0" borderId="103" xfId="0" applyNumberFormat="1" applyFont="1" applyBorder="1" applyAlignment="1">
      <alignment vertical="center"/>
    </xf>
    <xf numFmtId="41" fontId="8" fillId="9" borderId="25" xfId="0" applyNumberFormat="1" applyFont="1" applyFill="1" applyBorder="1" applyAlignment="1">
      <alignment vertical="center"/>
    </xf>
    <xf numFmtId="41" fontId="8" fillId="9" borderId="13" xfId="0" applyNumberFormat="1" applyFont="1" applyFill="1" applyBorder="1" applyAlignment="1">
      <alignment vertical="center"/>
    </xf>
    <xf numFmtId="41" fontId="8" fillId="9" borderId="36" xfId="0" applyNumberFormat="1" applyFont="1" applyFill="1" applyBorder="1" applyAlignment="1">
      <alignment vertical="center"/>
    </xf>
    <xf numFmtId="0" fontId="0" fillId="0" borderId="39" xfId="0" applyFont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41" fontId="8" fillId="9" borderId="14" xfId="0" applyNumberFormat="1" applyFont="1" applyFill="1" applyBorder="1" applyAlignment="1">
      <alignment vertical="center"/>
    </xf>
    <xf numFmtId="41" fontId="19" fillId="10" borderId="110" xfId="0" applyNumberFormat="1" applyFont="1" applyFill="1" applyBorder="1" applyAlignment="1">
      <alignment vertical="center"/>
    </xf>
    <xf numFmtId="41" fontId="19" fillId="10" borderId="102" xfId="0" applyNumberFormat="1" applyFont="1" applyFill="1" applyBorder="1" applyAlignment="1">
      <alignment vertical="center"/>
    </xf>
    <xf numFmtId="41" fontId="8" fillId="2" borderId="10" xfId="0" applyNumberFormat="1" applyFont="1" applyFill="1" applyBorder="1" applyAlignment="1">
      <alignment horizontal="right" vertical="center"/>
    </xf>
    <xf numFmtId="41" fontId="8" fillId="0" borderId="1" xfId="0" applyNumberFormat="1" applyFont="1" applyFill="1" applyBorder="1" applyAlignment="1">
      <alignment horizontal="right" vertical="center"/>
    </xf>
    <xf numFmtId="41" fontId="0" fillId="0" borderId="5" xfId="0" applyNumberFormat="1" applyFont="1" applyFill="1" applyBorder="1" applyAlignment="1">
      <alignment horizontal="center" vertical="center"/>
    </xf>
    <xf numFmtId="41" fontId="0" fillId="0" borderId="8" xfId="0" applyNumberFormat="1" applyFont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0" fillId="0" borderId="4" xfId="0" applyNumberFormat="1" applyFont="1" applyFill="1" applyBorder="1" applyAlignment="1">
      <alignment horizontal="right" vertical="center"/>
    </xf>
    <xf numFmtId="41" fontId="0" fillId="0" borderId="71" xfId="0" applyNumberFormat="1" applyFont="1" applyFill="1" applyBorder="1" applyAlignment="1">
      <alignment horizontal="center" vertical="center"/>
    </xf>
    <xf numFmtId="41" fontId="0" fillId="0" borderId="47" xfId="0" applyNumberFormat="1" applyFont="1" applyBorder="1" applyAlignment="1">
      <alignment horizontal="center" vertical="center"/>
    </xf>
    <xf numFmtId="41" fontId="0" fillId="0" borderId="75" xfId="0" applyNumberFormat="1" applyFont="1" applyBorder="1" applyAlignment="1">
      <alignment horizontal="center" vertical="center"/>
    </xf>
    <xf numFmtId="41" fontId="0" fillId="0" borderId="70" xfId="0" applyNumberFormat="1" applyFont="1" applyBorder="1" applyAlignment="1">
      <alignment horizontal="center" vertical="center"/>
    </xf>
    <xf numFmtId="41" fontId="0" fillId="0" borderId="26" xfId="0" applyNumberFormat="1" applyFont="1" applyBorder="1" applyAlignment="1">
      <alignment horizontal="center" vertical="center"/>
    </xf>
    <xf numFmtId="41" fontId="0" fillId="0" borderId="37" xfId="0" applyNumberFormat="1" applyFont="1" applyFill="1" applyBorder="1" applyAlignment="1">
      <alignment horizontal="center" vertical="center"/>
    </xf>
    <xf numFmtId="41" fontId="0" fillId="0" borderId="38" xfId="0" applyNumberFormat="1" applyFont="1" applyFill="1" applyBorder="1" applyAlignment="1">
      <alignment horizontal="center" vertical="center"/>
    </xf>
    <xf numFmtId="41" fontId="0" fillId="0" borderId="70" xfId="0" applyNumberFormat="1" applyFont="1" applyFill="1" applyBorder="1" applyAlignment="1">
      <alignment horizontal="center" vertical="center"/>
    </xf>
    <xf numFmtId="41" fontId="0" fillId="0" borderId="70" xfId="0" applyNumberFormat="1" applyFont="1" applyBorder="1" applyAlignment="1">
      <alignment horizontal="right" vertical="center"/>
    </xf>
    <xf numFmtId="41" fontId="0" fillId="0" borderId="70" xfId="0" applyNumberFormat="1" applyFont="1" applyFill="1" applyBorder="1" applyAlignment="1">
      <alignment horizontal="right" vertical="center"/>
    </xf>
    <xf numFmtId="41" fontId="0" fillId="0" borderId="37" xfId="0" applyNumberFormat="1" applyFont="1" applyBorder="1" applyAlignment="1">
      <alignment horizontal="center" vertical="center"/>
    </xf>
    <xf numFmtId="41" fontId="0" fillId="0" borderId="49" xfId="0" applyNumberFormat="1" applyFont="1" applyBorder="1" applyAlignment="1">
      <alignment horizontal="center" vertical="center"/>
    </xf>
    <xf numFmtId="41" fontId="0" fillId="0" borderId="38" xfId="0" applyNumberFormat="1" applyFont="1" applyBorder="1" applyAlignment="1">
      <alignment horizontal="center" vertical="center"/>
    </xf>
    <xf numFmtId="41" fontId="0" fillId="0" borderId="49" xfId="0" applyNumberFormat="1" applyFont="1" applyFill="1" applyBorder="1" applyAlignment="1">
      <alignment horizontal="center" vertical="center"/>
    </xf>
    <xf numFmtId="41" fontId="0" fillId="4" borderId="70" xfId="0" applyNumberFormat="1" applyFont="1" applyFill="1" applyBorder="1" applyAlignment="1">
      <alignment horizontal="center" vertical="center"/>
    </xf>
    <xf numFmtId="41" fontId="0" fillId="4" borderId="37" xfId="0" applyNumberFormat="1" applyFont="1" applyFill="1" applyBorder="1" applyAlignment="1">
      <alignment horizontal="center" vertical="center"/>
    </xf>
    <xf numFmtId="41" fontId="0" fillId="4" borderId="1" xfId="0" applyNumberFormat="1" applyFont="1" applyFill="1" applyBorder="1" applyAlignment="1">
      <alignment horizontal="center" vertical="center"/>
    </xf>
    <xf numFmtId="41" fontId="0" fillId="4" borderId="38" xfId="0" applyNumberFormat="1" applyFont="1" applyFill="1" applyBorder="1" applyAlignment="1">
      <alignment horizontal="center" vertical="center"/>
    </xf>
    <xf numFmtId="41" fontId="0" fillId="0" borderId="37" xfId="1" applyFont="1" applyBorder="1" applyAlignment="1">
      <alignment horizontal="center" vertical="center"/>
    </xf>
    <xf numFmtId="41" fontId="0" fillId="0" borderId="37" xfId="1" applyFont="1" applyFill="1" applyBorder="1" applyAlignment="1">
      <alignment horizontal="center" vertical="center"/>
    </xf>
    <xf numFmtId="41" fontId="0" fillId="0" borderId="70" xfId="1" applyFont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0" fillId="0" borderId="38" xfId="1" applyFont="1" applyBorder="1" applyAlignment="1">
      <alignment horizontal="center" vertical="center"/>
    </xf>
    <xf numFmtId="41" fontId="0" fillId="0" borderId="70" xfId="1" applyFont="1" applyFill="1" applyBorder="1" applyAlignment="1">
      <alignment horizontal="center" vertical="center"/>
    </xf>
    <xf numFmtId="41" fontId="0" fillId="0" borderId="1" xfId="1" applyFont="1" applyFill="1" applyBorder="1" applyAlignment="1">
      <alignment horizontal="center" vertical="center"/>
    </xf>
    <xf numFmtId="41" fontId="0" fillId="0" borderId="38" xfId="1" applyFont="1" applyFill="1" applyBorder="1" applyAlignment="1">
      <alignment horizontal="center" vertical="center"/>
    </xf>
    <xf numFmtId="41" fontId="0" fillId="0" borderId="98" xfId="0" applyNumberFormat="1" applyFont="1" applyBorder="1" applyAlignment="1">
      <alignment horizontal="center" vertical="center"/>
    </xf>
    <xf numFmtId="41" fontId="0" fillId="0" borderId="108" xfId="0" applyNumberFormat="1" applyFont="1" applyBorder="1" applyAlignment="1">
      <alignment horizontal="center" vertical="center"/>
    </xf>
    <xf numFmtId="41" fontId="0" fillId="0" borderId="109" xfId="0" applyNumberFormat="1" applyFont="1" applyBorder="1" applyAlignment="1">
      <alignment horizontal="center" vertical="center"/>
    </xf>
    <xf numFmtId="41" fontId="0" fillId="0" borderId="42" xfId="0" applyNumberFormat="1" applyFont="1" applyBorder="1" applyAlignment="1">
      <alignment horizontal="center" vertical="center"/>
    </xf>
    <xf numFmtId="41" fontId="0" fillId="0" borderId="39" xfId="0" applyNumberFormat="1" applyFont="1" applyBorder="1" applyAlignment="1">
      <alignment horizontal="center" vertical="center"/>
    </xf>
    <xf numFmtId="41" fontId="0" fillId="0" borderId="40" xfId="0" applyNumberFormat="1" applyFont="1" applyBorder="1" applyAlignment="1">
      <alignment horizontal="center" vertical="center"/>
    </xf>
    <xf numFmtId="41" fontId="0" fillId="0" borderId="8" xfId="0" applyNumberFormat="1" applyFont="1" applyFill="1" applyBorder="1" applyAlignment="1">
      <alignment vertical="center"/>
    </xf>
    <xf numFmtId="41" fontId="10" fillId="0" borderId="37" xfId="0" applyNumberFormat="1" applyFont="1" applyFill="1" applyBorder="1" applyAlignment="1">
      <alignment vertical="center" wrapText="1"/>
    </xf>
    <xf numFmtId="41" fontId="10" fillId="0" borderId="1" xfId="0" applyNumberFormat="1" applyFont="1" applyFill="1" applyBorder="1" applyAlignment="1">
      <alignment vertical="center" wrapText="1"/>
    </xf>
    <xf numFmtId="179" fontId="10" fillId="0" borderId="38" xfId="0" applyNumberFormat="1" applyFont="1" applyFill="1" applyBorder="1" applyAlignment="1">
      <alignment vertical="center" wrapText="1"/>
    </xf>
    <xf numFmtId="179" fontId="0" fillId="0" borderId="8" xfId="0" applyNumberFormat="1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80" fontId="0" fillId="0" borderId="38" xfId="0" applyNumberFormat="1" applyFont="1" applyFill="1" applyBorder="1" applyAlignment="1">
      <alignment vertical="center"/>
    </xf>
    <xf numFmtId="180" fontId="10" fillId="0" borderId="38" xfId="0" applyNumberFormat="1" applyFont="1" applyFill="1" applyBorder="1" applyAlignment="1">
      <alignment vertical="center" wrapText="1"/>
    </xf>
    <xf numFmtId="41" fontId="0" fillId="0" borderId="1" xfId="1" applyFont="1" applyFill="1" applyBorder="1" applyAlignment="1">
      <alignment vertical="center"/>
    </xf>
    <xf numFmtId="41" fontId="0" fillId="0" borderId="38" xfId="1" applyFont="1" applyFill="1" applyBorder="1" applyAlignment="1">
      <alignment vertical="center"/>
    </xf>
    <xf numFmtId="41" fontId="10" fillId="0" borderId="1" xfId="0" applyNumberFormat="1" applyFont="1" applyFill="1" applyBorder="1" applyAlignment="1">
      <alignment horizontal="right" vertical="center"/>
    </xf>
    <xf numFmtId="41" fontId="0" fillId="0" borderId="81" xfId="0" applyNumberFormat="1" applyFont="1" applyFill="1" applyBorder="1" applyAlignment="1">
      <alignment vertical="center"/>
    </xf>
    <xf numFmtId="41" fontId="0" fillId="0" borderId="39" xfId="0" applyNumberFormat="1" applyFont="1" applyFill="1" applyBorder="1" applyAlignment="1">
      <alignment vertical="center"/>
    </xf>
    <xf numFmtId="41" fontId="0" fillId="0" borderId="40" xfId="0" applyNumberFormat="1" applyFont="1" applyFill="1" applyBorder="1" applyAlignment="1">
      <alignment vertical="center"/>
    </xf>
    <xf numFmtId="41" fontId="0" fillId="0" borderId="42" xfId="0" applyNumberFormat="1" applyFont="1" applyFill="1" applyBorder="1" applyAlignment="1">
      <alignment vertical="center"/>
    </xf>
    <xf numFmtId="41" fontId="0" fillId="0" borderId="63" xfId="0" applyNumberFormat="1" applyFont="1" applyFill="1" applyBorder="1" applyAlignment="1">
      <alignment vertical="center"/>
    </xf>
    <xf numFmtId="41" fontId="22" fillId="2" borderId="29" xfId="0" applyNumberFormat="1" applyFont="1" applyFill="1" applyBorder="1" applyAlignment="1">
      <alignment vertical="center"/>
    </xf>
    <xf numFmtId="179" fontId="10" fillId="0" borderId="49" xfId="0" applyNumberFormat="1" applyFont="1" applyFill="1" applyBorder="1" applyAlignment="1">
      <alignment vertical="center"/>
    </xf>
    <xf numFmtId="179" fontId="10" fillId="0" borderId="37" xfId="0" applyNumberFormat="1" applyFont="1" applyFill="1" applyBorder="1" applyAlignment="1">
      <alignment vertical="center"/>
    </xf>
    <xf numFmtId="179" fontId="10" fillId="0" borderId="1" xfId="0" applyNumberFormat="1" applyFont="1" applyFill="1" applyBorder="1" applyAlignment="1">
      <alignment vertical="center"/>
    </xf>
    <xf numFmtId="179" fontId="10" fillId="0" borderId="29" xfId="0" applyNumberFormat="1" applyFont="1" applyFill="1" applyBorder="1" applyAlignment="1">
      <alignment vertical="center"/>
    </xf>
    <xf numFmtId="41" fontId="10" fillId="0" borderId="8" xfId="0" applyNumberFormat="1" applyFont="1" applyFill="1" applyBorder="1" applyAlignment="1">
      <alignment vertical="center"/>
    </xf>
    <xf numFmtId="41" fontId="10" fillId="0" borderId="49" xfId="0" applyNumberFormat="1" applyFont="1" applyFill="1" applyBorder="1" applyAlignment="1">
      <alignment horizontal="right" vertical="center"/>
    </xf>
    <xf numFmtId="41" fontId="10" fillId="0" borderId="8" xfId="1" applyFont="1" applyFill="1" applyBorder="1" applyAlignment="1">
      <alignment vertical="center"/>
    </xf>
    <xf numFmtId="41" fontId="10" fillId="0" borderId="1" xfId="1" applyFont="1" applyFill="1" applyBorder="1" applyAlignment="1">
      <alignment vertical="center"/>
    </xf>
    <xf numFmtId="41" fontId="10" fillId="0" borderId="29" xfId="1" applyFont="1" applyFill="1" applyBorder="1" applyAlignment="1">
      <alignment vertical="center"/>
    </xf>
    <xf numFmtId="179" fontId="10" fillId="0" borderId="49" xfId="1" applyNumberFormat="1" applyFont="1" applyFill="1" applyBorder="1" applyAlignment="1">
      <alignment horizontal="right" vertical="center"/>
    </xf>
    <xf numFmtId="41" fontId="10" fillId="0" borderId="37" xfId="0" applyNumberFormat="1" applyFont="1" applyFill="1" applyBorder="1" applyAlignment="1">
      <alignment horizontal="right" vertical="center"/>
    </xf>
    <xf numFmtId="41" fontId="10" fillId="0" borderId="37" xfId="1" applyFont="1" applyFill="1" applyBorder="1" applyAlignment="1">
      <alignment vertical="center"/>
    </xf>
    <xf numFmtId="41" fontId="10" fillId="0" borderId="49" xfId="1" applyFont="1" applyFill="1" applyBorder="1" applyAlignment="1">
      <alignment vertical="center"/>
    </xf>
    <xf numFmtId="41" fontId="10" fillId="0" borderId="39" xfId="0" applyNumberFormat="1" applyFont="1" applyFill="1" applyBorder="1" applyAlignment="1">
      <alignment vertical="center"/>
    </xf>
    <xf numFmtId="41" fontId="10" fillId="0" borderId="40" xfId="0" applyNumberFormat="1" applyFont="1" applyFill="1" applyBorder="1" applyAlignment="1">
      <alignment vertical="center"/>
    </xf>
    <xf numFmtId="41" fontId="10" fillId="0" borderId="41" xfId="0" applyNumberFormat="1" applyFont="1" applyFill="1" applyBorder="1" applyAlignment="1">
      <alignment vertical="center"/>
    </xf>
    <xf numFmtId="41" fontId="10" fillId="0" borderId="67" xfId="0" applyNumberFormat="1" applyFont="1" applyFill="1" applyBorder="1" applyAlignment="1">
      <alignment vertical="center"/>
    </xf>
    <xf numFmtId="180" fontId="10" fillId="0" borderId="37" xfId="1" applyNumberFormat="1" applyFont="1" applyFill="1" applyBorder="1" applyAlignment="1">
      <alignment vertical="center"/>
    </xf>
    <xf numFmtId="180" fontId="10" fillId="0" borderId="1" xfId="1" applyNumberFormat="1" applyFont="1" applyFill="1" applyBorder="1" applyAlignment="1">
      <alignment vertical="center"/>
    </xf>
    <xf numFmtId="180" fontId="10" fillId="0" borderId="29" xfId="1" applyNumberFormat="1" applyFont="1" applyFill="1" applyBorder="1" applyAlignment="1">
      <alignment vertical="center"/>
    </xf>
    <xf numFmtId="180" fontId="10" fillId="0" borderId="49" xfId="1" applyNumberFormat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1" fontId="14" fillId="0" borderId="1" xfId="0" applyNumberFormat="1" applyFont="1" applyBorder="1" applyAlignment="1">
      <alignment vertical="center"/>
    </xf>
    <xf numFmtId="41" fontId="14" fillId="0" borderId="1" xfId="5" applyNumberFormat="1" applyFont="1" applyBorder="1" applyAlignment="1">
      <alignment vertical="center"/>
    </xf>
    <xf numFmtId="0" fontId="14" fillId="0" borderId="1" xfId="0" applyNumberFormat="1" applyFont="1" applyBorder="1" applyAlignment="1">
      <alignment horizontal="center" vertical="center"/>
    </xf>
    <xf numFmtId="41" fontId="14" fillId="0" borderId="71" xfId="5" applyNumberFormat="1" applyFont="1" applyBorder="1" applyAlignment="1">
      <alignment horizontal="right" vertical="center"/>
    </xf>
    <xf numFmtId="49" fontId="14" fillId="0" borderId="1" xfId="0" applyNumberFormat="1" applyFont="1" applyBorder="1" applyAlignment="1">
      <alignment horizontal="center" vertical="center"/>
    </xf>
    <xf numFmtId="41" fontId="14" fillId="8" borderId="1" xfId="0" applyNumberFormat="1" applyFont="1" applyFill="1" applyBorder="1" applyAlignment="1">
      <alignment vertical="center"/>
    </xf>
    <xf numFmtId="0" fontId="14" fillId="8" borderId="1" xfId="0" applyNumberFormat="1" applyFont="1" applyFill="1" applyBorder="1" applyAlignment="1">
      <alignment horizontal="center" vertical="center"/>
    </xf>
    <xf numFmtId="41" fontId="14" fillId="8" borderId="71" xfId="0" applyNumberFormat="1" applyFont="1" applyFill="1" applyBorder="1" applyAlignment="1">
      <alignment horizontal="right" vertical="center"/>
    </xf>
    <xf numFmtId="41" fontId="14" fillId="0" borderId="1" xfId="0" applyNumberFormat="1" applyFont="1" applyFill="1" applyBorder="1" applyAlignment="1">
      <alignment vertical="center"/>
    </xf>
    <xf numFmtId="41" fontId="14" fillId="0" borderId="71" xfId="0" applyNumberFormat="1" applyFont="1" applyFill="1" applyBorder="1" applyAlignment="1">
      <alignment horizontal="right" vertical="center"/>
    </xf>
    <xf numFmtId="181" fontId="14" fillId="0" borderId="1" xfId="0" applyNumberFormat="1" applyFont="1" applyBorder="1" applyAlignment="1">
      <alignment horizontal="center" vertical="center"/>
    </xf>
    <xf numFmtId="41" fontId="14" fillId="8" borderId="1" xfId="5" applyNumberFormat="1" applyFont="1" applyFill="1" applyBorder="1" applyAlignment="1">
      <alignment vertical="center"/>
    </xf>
    <xf numFmtId="41" fontId="14" fillId="8" borderId="71" xfId="5" applyNumberFormat="1" applyFont="1" applyFill="1" applyBorder="1" applyAlignment="1">
      <alignment horizontal="right" vertical="center"/>
    </xf>
    <xf numFmtId="49" fontId="14" fillId="8" borderId="1" xfId="0" applyNumberFormat="1" applyFont="1" applyFill="1" applyBorder="1" applyAlignment="1">
      <alignment horizontal="center" vertical="center"/>
    </xf>
    <xf numFmtId="41" fontId="14" fillId="8" borderId="1" xfId="0" quotePrefix="1" applyNumberFormat="1" applyFont="1" applyFill="1" applyBorder="1" applyAlignment="1">
      <alignment vertical="center"/>
    </xf>
    <xf numFmtId="41" fontId="14" fillId="8" borderId="71" xfId="0" quotePrefix="1" applyNumberFormat="1" applyFont="1" applyFill="1" applyBorder="1" applyAlignment="1">
      <alignment horizontal="right" vertical="center"/>
    </xf>
    <xf numFmtId="13" fontId="14" fillId="0" borderId="1" xfId="5" applyNumberFormat="1" applyFont="1" applyBorder="1" applyAlignment="1">
      <alignment horizontal="center" vertical="center"/>
    </xf>
    <xf numFmtId="41" fontId="14" fillId="0" borderId="1" xfId="5" applyNumberFormat="1" applyFont="1" applyFill="1" applyBorder="1" applyAlignment="1">
      <alignment vertical="center"/>
    </xf>
    <xf numFmtId="13" fontId="14" fillId="0" borderId="1" xfId="5" applyNumberFormat="1" applyFont="1" applyFill="1" applyBorder="1" applyAlignment="1">
      <alignment horizontal="center" vertical="center"/>
    </xf>
    <xf numFmtId="41" fontId="14" fillId="0" borderId="71" xfId="5" applyNumberFormat="1" applyFont="1" applyFill="1" applyBorder="1" applyAlignment="1">
      <alignment horizontal="right" vertical="center"/>
    </xf>
    <xf numFmtId="41" fontId="14" fillId="0" borderId="1" xfId="5" applyFont="1" applyBorder="1" applyAlignment="1">
      <alignment vertical="center"/>
    </xf>
    <xf numFmtId="41" fontId="14" fillId="0" borderId="71" xfId="5" applyFont="1" applyBorder="1" applyAlignment="1">
      <alignment horizontal="right" vertical="center"/>
    </xf>
    <xf numFmtId="3" fontId="14" fillId="0" borderId="1" xfId="0" quotePrefix="1" applyNumberFormat="1" applyFont="1" applyBorder="1" applyAlignment="1">
      <alignment horizontal="center" vertical="center"/>
    </xf>
    <xf numFmtId="41" fontId="14" fillId="0" borderId="1" xfId="4" applyNumberFormat="1" applyFont="1" applyBorder="1" applyAlignment="1">
      <alignment vertical="center"/>
    </xf>
    <xf numFmtId="41" fontId="14" fillId="0" borderId="1" xfId="4" applyNumberFormat="1" applyFont="1" applyFill="1" applyBorder="1" applyAlignment="1">
      <alignment vertical="center"/>
    </xf>
    <xf numFmtId="3" fontId="14" fillId="0" borderId="1" xfId="4" applyNumberFormat="1" applyFont="1" applyBorder="1" applyAlignment="1">
      <alignment horizontal="center" vertical="center"/>
    </xf>
    <xf numFmtId="41" fontId="14" fillId="0" borderId="71" xfId="4" applyNumberFormat="1" applyFont="1" applyBorder="1" applyAlignment="1">
      <alignment horizontal="right" vertical="center"/>
    </xf>
    <xf numFmtId="13" fontId="14" fillId="0" borderId="1" xfId="0" quotePrefix="1" applyNumberFormat="1" applyFont="1" applyBorder="1" applyAlignment="1">
      <alignment horizontal="center" vertical="center"/>
    </xf>
    <xf numFmtId="49" fontId="14" fillId="0" borderId="1" xfId="5" applyNumberFormat="1" applyFont="1" applyBorder="1" applyAlignment="1">
      <alignment horizontal="center" vertical="center"/>
    </xf>
    <xf numFmtId="41" fontId="14" fillId="0" borderId="1" xfId="0" applyNumberFormat="1" applyFont="1" applyFill="1" applyBorder="1" applyAlignment="1">
      <alignment vertical="center" wrapText="1"/>
    </xf>
    <xf numFmtId="41" fontId="14" fillId="0" borderId="71" xfId="0" applyNumberFormat="1" applyFont="1" applyFill="1" applyBorder="1" applyAlignment="1">
      <alignment horizontal="right" vertical="center" wrapText="1"/>
    </xf>
    <xf numFmtId="178" fontId="14" fillId="0" borderId="1" xfId="0" applyNumberFormat="1" applyFont="1" applyBorder="1" applyAlignment="1">
      <alignment horizontal="center" vertical="center"/>
    </xf>
    <xf numFmtId="3" fontId="14" fillId="0" borderId="1" xfId="5" applyNumberFormat="1" applyFont="1" applyFill="1" applyBorder="1" applyAlignment="1">
      <alignment horizontal="center" vertical="center"/>
    </xf>
    <xf numFmtId="12" fontId="14" fillId="0" borderId="1" xfId="0" applyNumberFormat="1" applyFont="1" applyFill="1" applyBorder="1" applyAlignment="1">
      <alignment horizontal="center" vertical="center"/>
    </xf>
    <xf numFmtId="13" fontId="14" fillId="0" borderId="1" xfId="0" applyNumberFormat="1" applyFont="1" applyBorder="1" applyAlignment="1">
      <alignment horizontal="center" vertical="center"/>
    </xf>
    <xf numFmtId="0" fontId="14" fillId="8" borderId="73" xfId="0" applyFont="1" applyFill="1" applyBorder="1" applyAlignment="1">
      <alignment horizontal="center" vertical="center"/>
    </xf>
    <xf numFmtId="178" fontId="14" fillId="8" borderId="1" xfId="0" applyNumberFormat="1" applyFont="1" applyFill="1" applyBorder="1" applyAlignment="1">
      <alignment horizontal="center" vertical="center"/>
    </xf>
    <xf numFmtId="178" fontId="14" fillId="8" borderId="1" xfId="0" quotePrefix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4" fillId="0" borderId="73" xfId="0" applyFont="1" applyBorder="1" applyAlignment="1">
      <alignment horizontal="centerContinuous" vertical="center"/>
    </xf>
    <xf numFmtId="49" fontId="14" fillId="0" borderId="1" xfId="5" quotePrefix="1" applyNumberFormat="1" applyFont="1" applyFill="1" applyBorder="1" applyAlignment="1">
      <alignment horizontal="center" vertical="center"/>
    </xf>
    <xf numFmtId="49" fontId="14" fillId="0" borderId="1" xfId="5" applyNumberFormat="1" applyFont="1" applyFill="1" applyBorder="1" applyAlignment="1">
      <alignment horizontal="center" vertical="center"/>
    </xf>
    <xf numFmtId="49" fontId="14" fillId="0" borderId="1" xfId="5" quotePrefix="1" applyNumberFormat="1" applyFont="1" applyBorder="1" applyAlignment="1">
      <alignment horizontal="center" vertical="center"/>
    </xf>
    <xf numFmtId="0" fontId="14" fillId="0" borderId="1" xfId="0" quotePrefix="1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49" fontId="14" fillId="0" borderId="1" xfId="0" quotePrefix="1" applyNumberFormat="1" applyFont="1" applyFill="1" applyBorder="1" applyAlignment="1">
      <alignment horizontal="center" vertical="center"/>
    </xf>
    <xf numFmtId="183" fontId="14" fillId="8" borderId="71" xfId="0" applyNumberFormat="1" applyFont="1" applyFill="1" applyBorder="1" applyAlignment="1">
      <alignment horizontal="right" vertical="center"/>
    </xf>
    <xf numFmtId="0" fontId="11" fillId="2" borderId="46" xfId="0" applyFont="1" applyFill="1" applyBorder="1" applyAlignment="1">
      <alignment horizontal="center" vertical="center"/>
    </xf>
    <xf numFmtId="176" fontId="14" fillId="0" borderId="1" xfId="4" applyNumberFormat="1" applyFont="1" applyBorder="1" applyAlignment="1">
      <alignment horizontal="center" vertical="center" wrapText="1"/>
    </xf>
    <xf numFmtId="41" fontId="10" fillId="3" borderId="5" xfId="0" applyNumberFormat="1" applyFont="1" applyFill="1" applyBorder="1" applyAlignment="1">
      <alignment horizontal="center" vertical="center" wrapText="1"/>
    </xf>
    <xf numFmtId="0" fontId="14" fillId="0" borderId="1" xfId="0" quotePrefix="1" applyNumberFormat="1" applyFont="1" applyBorder="1" applyAlignment="1">
      <alignment horizontal="center" vertical="center"/>
    </xf>
    <xf numFmtId="177" fontId="0" fillId="0" borderId="5" xfId="0" applyNumberFormat="1" applyFont="1" applyFill="1" applyBorder="1" applyAlignment="1">
      <alignment vertical="center"/>
    </xf>
    <xf numFmtId="41" fontId="0" fillId="3" borderId="1" xfId="0" applyNumberFormat="1" applyFill="1" applyBorder="1" applyAlignment="1">
      <alignment horizontal="center" vertical="center" wrapText="1"/>
    </xf>
    <xf numFmtId="41" fontId="53" fillId="2" borderId="70" xfId="0" applyNumberFormat="1" applyFont="1" applyFill="1" applyBorder="1" applyAlignment="1">
      <alignment horizontal="center" vertical="center"/>
    </xf>
    <xf numFmtId="41" fontId="53" fillId="2" borderId="26" xfId="0" applyNumberFormat="1" applyFont="1" applyFill="1" applyBorder="1" applyAlignment="1">
      <alignment horizontal="center" vertical="center"/>
    </xf>
    <xf numFmtId="41" fontId="53" fillId="2" borderId="37" xfId="0" applyNumberFormat="1" applyFont="1" applyFill="1" applyBorder="1" applyAlignment="1">
      <alignment horizontal="center" vertical="center"/>
    </xf>
    <xf numFmtId="41" fontId="53" fillId="2" borderId="1" xfId="0" applyNumberFormat="1" applyFont="1" applyFill="1" applyBorder="1" applyAlignment="1">
      <alignment horizontal="center" vertical="center"/>
    </xf>
    <xf numFmtId="41" fontId="53" fillId="2" borderId="38" xfId="0" applyNumberFormat="1" applyFont="1" applyFill="1" applyBorder="1" applyAlignment="1">
      <alignment horizontal="center" vertical="center"/>
    </xf>
    <xf numFmtId="41" fontId="53" fillId="9" borderId="26" xfId="0" applyNumberFormat="1" applyFont="1" applyFill="1" applyBorder="1" applyAlignment="1">
      <alignment horizontal="center" vertical="center"/>
    </xf>
    <xf numFmtId="41" fontId="54" fillId="0" borderId="70" xfId="0" applyNumberFormat="1" applyFont="1" applyFill="1" applyBorder="1" applyAlignment="1">
      <alignment vertical="center"/>
    </xf>
    <xf numFmtId="41" fontId="55" fillId="0" borderId="26" xfId="0" applyNumberFormat="1" applyFont="1" applyFill="1" applyBorder="1" applyAlignment="1">
      <alignment horizontal="center" vertical="center"/>
    </xf>
    <xf numFmtId="41" fontId="54" fillId="0" borderId="37" xfId="0" applyNumberFormat="1" applyFont="1" applyFill="1" applyBorder="1" applyAlignment="1">
      <alignment vertical="center"/>
    </xf>
    <xf numFmtId="41" fontId="54" fillId="0" borderId="1" xfId="0" applyNumberFormat="1" applyFont="1" applyFill="1" applyBorder="1" applyAlignment="1">
      <alignment vertical="center"/>
    </xf>
    <xf numFmtId="41" fontId="54" fillId="0" borderId="38" xfId="0" applyNumberFormat="1" applyFont="1" applyFill="1" applyBorder="1" applyAlignment="1">
      <alignment vertical="center"/>
    </xf>
    <xf numFmtId="41" fontId="54" fillId="0" borderId="26" xfId="0" applyNumberFormat="1" applyFont="1" applyFill="1" applyBorder="1" applyAlignment="1">
      <alignment vertical="center"/>
    </xf>
    <xf numFmtId="41" fontId="11" fillId="2" borderId="1" xfId="0" applyNumberFormat="1" applyFont="1" applyFill="1" applyBorder="1" applyAlignment="1">
      <alignment vertical="center"/>
    </xf>
    <xf numFmtId="0" fontId="11" fillId="2" borderId="1" xfId="0" applyNumberFormat="1" applyFont="1" applyFill="1" applyBorder="1" applyAlignment="1">
      <alignment horizontal="center" vertical="center"/>
    </xf>
    <xf numFmtId="41" fontId="11" fillId="2" borderId="71" xfId="0" applyNumberFormat="1" applyFont="1" applyFill="1" applyBorder="1" applyAlignment="1">
      <alignment horizontal="right" vertical="center"/>
    </xf>
    <xf numFmtId="41" fontId="11" fillId="9" borderId="1" xfId="0" applyNumberFormat="1" applyFont="1" applyFill="1" applyBorder="1" applyAlignment="1">
      <alignment vertical="center"/>
    </xf>
    <xf numFmtId="13" fontId="11" fillId="2" borderId="1" xfId="0" applyNumberFormat="1" applyFont="1" applyFill="1" applyBorder="1" applyAlignment="1">
      <alignment horizontal="center" vertical="center"/>
    </xf>
    <xf numFmtId="41" fontId="11" fillId="2" borderId="1" xfId="5" applyNumberFormat="1" applyFont="1" applyFill="1" applyBorder="1" applyAlignment="1">
      <alignment vertical="center"/>
    </xf>
    <xf numFmtId="13" fontId="11" fillId="2" borderId="1" xfId="5" applyNumberFormat="1" applyFont="1" applyFill="1" applyBorder="1" applyAlignment="1">
      <alignment horizontal="center" vertical="center"/>
    </xf>
    <xf numFmtId="41" fontId="11" fillId="2" borderId="71" xfId="5" applyNumberFormat="1" applyFont="1" applyFill="1" applyBorder="1" applyAlignment="1">
      <alignment horizontal="right" vertical="center"/>
    </xf>
    <xf numFmtId="49" fontId="11" fillId="2" borderId="1" xfId="0" applyNumberFormat="1" applyFont="1" applyFill="1" applyBorder="1" applyAlignment="1">
      <alignment horizontal="center" vertical="center"/>
    </xf>
    <xf numFmtId="178" fontId="11" fillId="9" borderId="1" xfId="0" applyNumberFormat="1" applyFont="1" applyFill="1" applyBorder="1" applyAlignment="1">
      <alignment horizontal="center" vertical="center"/>
    </xf>
    <xf numFmtId="178" fontId="11" fillId="2" borderId="1" xfId="0" applyNumberFormat="1" applyFont="1" applyFill="1" applyBorder="1" applyAlignment="1">
      <alignment horizontal="center" vertical="center"/>
    </xf>
    <xf numFmtId="49" fontId="11" fillId="2" borderId="1" xfId="5" quotePrefix="1" applyNumberFormat="1" applyFont="1" applyFill="1" applyBorder="1" applyAlignment="1">
      <alignment horizontal="center" vertical="center"/>
    </xf>
    <xf numFmtId="182" fontId="11" fillId="2" borderId="1" xfId="0" quotePrefix="1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vertical="center"/>
    </xf>
    <xf numFmtId="0" fontId="11" fillId="9" borderId="1" xfId="0" applyFont="1" applyFill="1" applyBorder="1" applyAlignment="1">
      <alignment horizontal="center" vertical="center"/>
    </xf>
    <xf numFmtId="41" fontId="11" fillId="9" borderId="71" xfId="0" applyNumberFormat="1" applyFont="1" applyFill="1" applyBorder="1" applyAlignment="1">
      <alignment horizontal="right" vertical="center"/>
    </xf>
    <xf numFmtId="41" fontId="11" fillId="9" borderId="47" xfId="0" applyNumberFormat="1" applyFont="1" applyFill="1" applyBorder="1" applyAlignment="1">
      <alignment vertical="center"/>
    </xf>
    <xf numFmtId="0" fontId="11" fillId="9" borderId="47" xfId="0" applyFont="1" applyFill="1" applyBorder="1" applyAlignment="1">
      <alignment horizontal="center" vertical="center"/>
    </xf>
    <xf numFmtId="41" fontId="11" fillId="9" borderId="75" xfId="0" applyNumberFormat="1" applyFont="1" applyFill="1" applyBorder="1" applyAlignment="1">
      <alignment vertical="center"/>
    </xf>
    <xf numFmtId="41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0" fillId="0" borderId="0" xfId="0" applyFont="1" applyBorder="1"/>
    <xf numFmtId="41" fontId="30" fillId="0" borderId="0" xfId="0" applyNumberFormat="1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41" fontId="30" fillId="0" borderId="0" xfId="0" applyNumberFormat="1" applyFont="1" applyBorder="1" applyAlignment="1">
      <alignment horizontal="center"/>
    </xf>
    <xf numFmtId="41" fontId="14" fillId="0" borderId="0" xfId="0" applyNumberFormat="1" applyFont="1" applyBorder="1" applyAlignment="1">
      <alignment horizontal="center"/>
    </xf>
    <xf numFmtId="0" fontId="0" fillId="0" borderId="0" xfId="0" applyBorder="1"/>
    <xf numFmtId="41" fontId="22" fillId="6" borderId="5" xfId="1" applyFont="1" applyFill="1" applyBorder="1" applyAlignment="1">
      <alignment horizontal="center" vertical="center" wrapText="1"/>
    </xf>
    <xf numFmtId="41" fontId="22" fillId="2" borderId="26" xfId="0" applyNumberFormat="1" applyFont="1" applyFill="1" applyBorder="1" applyAlignment="1">
      <alignment horizontal="center" vertical="center" wrapText="1"/>
    </xf>
    <xf numFmtId="41" fontId="23" fillId="3" borderId="112" xfId="0" applyNumberFormat="1" applyFont="1" applyFill="1" applyBorder="1" applyAlignment="1">
      <alignment horizontal="center" vertical="center" wrapText="1"/>
    </xf>
    <xf numFmtId="41" fontId="23" fillId="5" borderId="113" xfId="0" applyNumberFormat="1" applyFont="1" applyFill="1" applyBorder="1" applyAlignment="1">
      <alignment horizontal="center" vertical="center" wrapText="1"/>
    </xf>
    <xf numFmtId="41" fontId="23" fillId="6" borderId="113" xfId="1" applyFont="1" applyFill="1" applyBorder="1" applyAlignment="1">
      <alignment horizontal="center" vertical="center" wrapText="1"/>
    </xf>
    <xf numFmtId="41" fontId="23" fillId="2" borderId="113" xfId="0" applyNumberFormat="1" applyFont="1" applyFill="1" applyBorder="1" applyAlignment="1">
      <alignment horizontal="center" vertical="center" wrapText="1"/>
    </xf>
    <xf numFmtId="41" fontId="23" fillId="2" borderId="114" xfId="0" applyNumberFormat="1" applyFont="1" applyFill="1" applyBorder="1" applyAlignment="1">
      <alignment horizontal="center" vertical="center" wrapText="1"/>
    </xf>
    <xf numFmtId="41" fontId="0" fillId="0" borderId="97" xfId="0" applyNumberFormat="1" applyFont="1" applyBorder="1" applyAlignment="1">
      <alignment horizontal="center" vertical="center" shrinkToFit="1"/>
    </xf>
    <xf numFmtId="41" fontId="0" fillId="0" borderId="111" xfId="0" applyNumberFormat="1" applyFont="1" applyBorder="1" applyAlignment="1">
      <alignment horizontal="center" vertical="center"/>
    </xf>
    <xf numFmtId="41" fontId="0" fillId="3" borderId="59" xfId="0" applyNumberFormat="1" applyFont="1" applyFill="1" applyBorder="1" applyAlignment="1">
      <alignment horizontal="center" vertical="center"/>
    </xf>
    <xf numFmtId="0" fontId="32" fillId="0" borderId="15" xfId="3" applyFont="1" applyBorder="1" applyAlignment="1">
      <alignment horizontal="justify" vertical="center" wrapText="1"/>
    </xf>
    <xf numFmtId="0" fontId="32" fillId="0" borderId="16" xfId="3" applyFont="1" applyBorder="1" applyAlignment="1">
      <alignment horizontal="justify" vertical="center" wrapText="1"/>
    </xf>
    <xf numFmtId="0" fontId="33" fillId="7" borderId="17" xfId="3" applyFont="1" applyFill="1" applyBorder="1" applyAlignment="1">
      <alignment horizontal="center" vertical="center" wrapText="1"/>
    </xf>
    <xf numFmtId="0" fontId="33" fillId="7" borderId="18" xfId="3" applyFont="1" applyFill="1" applyBorder="1" applyAlignment="1">
      <alignment horizontal="center" vertical="center" wrapText="1"/>
    </xf>
    <xf numFmtId="0" fontId="32" fillId="0" borderId="19" xfId="3" applyFont="1" applyBorder="1" applyAlignment="1">
      <alignment horizontal="justify" vertical="center" wrapText="1"/>
    </xf>
    <xf numFmtId="0" fontId="32" fillId="0" borderId="20" xfId="3" applyFont="1" applyBorder="1" applyAlignment="1">
      <alignment horizontal="center" vertical="center" wrapText="1"/>
    </xf>
    <xf numFmtId="0" fontId="32" fillId="0" borderId="21" xfId="3" applyFont="1" applyBorder="1" applyAlignment="1">
      <alignment horizontal="center" vertical="center" wrapText="1"/>
    </xf>
    <xf numFmtId="0" fontId="32" fillId="0" borderId="22" xfId="3" applyFont="1" applyBorder="1" applyAlignment="1">
      <alignment horizontal="center" vertical="center" wrapText="1"/>
    </xf>
    <xf numFmtId="0" fontId="32" fillId="0" borderId="0" xfId="3" applyFont="1" applyBorder="1" applyAlignment="1">
      <alignment horizontal="center" vertical="center" wrapText="1"/>
    </xf>
    <xf numFmtId="0" fontId="32" fillId="0" borderId="23" xfId="3" applyFont="1" applyBorder="1" applyAlignment="1">
      <alignment horizontal="center" vertical="center" wrapText="1"/>
    </xf>
    <xf numFmtId="0" fontId="32" fillId="0" borderId="24" xfId="3" applyFont="1" applyBorder="1" applyAlignment="1">
      <alignment horizontal="center" vertical="center" wrapText="1"/>
    </xf>
    <xf numFmtId="0" fontId="35" fillId="0" borderId="0" xfId="3" applyFont="1" applyBorder="1" applyAlignment="1">
      <alignment horizontal="justify" vertical="center" wrapText="1"/>
    </xf>
    <xf numFmtId="0" fontId="32" fillId="0" borderId="25" xfId="3" applyFont="1" applyBorder="1" applyAlignment="1">
      <alignment horizontal="center" vertical="center" wrapText="1"/>
    </xf>
    <xf numFmtId="0" fontId="32" fillId="0" borderId="13" xfId="3" applyFont="1" applyBorder="1" applyAlignment="1">
      <alignment horizontal="center" vertical="center" wrapText="1"/>
    </xf>
    <xf numFmtId="0" fontId="32" fillId="0" borderId="14" xfId="3" applyFont="1" applyBorder="1" applyAlignment="1">
      <alignment horizontal="center" vertical="center" wrapText="1"/>
    </xf>
    <xf numFmtId="41" fontId="8" fillId="0" borderId="0" xfId="0" applyNumberFormat="1" applyFont="1" applyBorder="1" applyAlignment="1">
      <alignment horizontal="center" vertical="center"/>
    </xf>
    <xf numFmtId="41" fontId="24" fillId="0" borderId="0" xfId="0" applyNumberFormat="1" applyFont="1" applyAlignment="1">
      <alignment horizontal="center" vertical="center"/>
    </xf>
    <xf numFmtId="41" fontId="10" fillId="0" borderId="0" xfId="0" applyNumberFormat="1" applyFont="1" applyAlignment="1">
      <alignment horizontal="center" vertical="center"/>
    </xf>
    <xf numFmtId="41" fontId="10" fillId="3" borderId="1" xfId="0" applyNumberFormat="1" applyFont="1" applyFill="1" applyBorder="1" applyAlignment="1">
      <alignment horizontal="center" vertical="center"/>
    </xf>
    <xf numFmtId="41" fontId="10" fillId="3" borderId="5" xfId="0" applyNumberFormat="1" applyFont="1" applyFill="1" applyBorder="1" applyAlignment="1">
      <alignment horizontal="center" vertical="center"/>
    </xf>
    <xf numFmtId="41" fontId="10" fillId="0" borderId="0" xfId="0" applyNumberFormat="1" applyFont="1" applyAlignment="1">
      <alignment horizontal="left" vertical="center"/>
    </xf>
    <xf numFmtId="41" fontId="23" fillId="5" borderId="1" xfId="0" applyNumberFormat="1" applyFont="1" applyFill="1" applyBorder="1" applyAlignment="1">
      <alignment horizontal="center" vertical="center"/>
    </xf>
    <xf numFmtId="41" fontId="23" fillId="5" borderId="5" xfId="0" applyNumberFormat="1" applyFont="1" applyFill="1" applyBorder="1" applyAlignment="1">
      <alignment horizontal="center" vertical="center"/>
    </xf>
    <xf numFmtId="41" fontId="22" fillId="6" borderId="1" xfId="0" applyNumberFormat="1" applyFont="1" applyFill="1" applyBorder="1" applyAlignment="1">
      <alignment horizontal="center" vertical="center"/>
    </xf>
    <xf numFmtId="41" fontId="22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1" fontId="13" fillId="0" borderId="0" xfId="0" applyNumberFormat="1" applyFont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3" borderId="74" xfId="0" applyFont="1" applyFill="1" applyBorder="1" applyAlignment="1">
      <alignment horizontal="center" vertical="center" wrapText="1"/>
    </xf>
    <xf numFmtId="0" fontId="0" fillId="3" borderId="75" xfId="0" applyFont="1" applyFill="1" applyBorder="1" applyAlignment="1">
      <alignment horizontal="center" vertical="center" wrapText="1"/>
    </xf>
    <xf numFmtId="0" fontId="0" fillId="3" borderId="32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 wrapText="1"/>
    </xf>
    <xf numFmtId="0" fontId="0" fillId="3" borderId="63" xfId="0" applyFont="1" applyFill="1" applyBorder="1" applyAlignment="1">
      <alignment horizontal="center" vertical="center" wrapText="1"/>
    </xf>
    <xf numFmtId="0" fontId="0" fillId="6" borderId="45" xfId="0" applyFont="1" applyFill="1" applyBorder="1" applyAlignment="1">
      <alignment horizontal="center" vertical="center" wrapText="1"/>
    </xf>
    <xf numFmtId="0" fontId="0" fillId="6" borderId="48" xfId="0" applyFont="1" applyFill="1" applyBorder="1" applyAlignment="1">
      <alignment horizontal="center" vertical="center" wrapText="1"/>
    </xf>
    <xf numFmtId="0" fontId="0" fillId="3" borderId="77" xfId="0" applyFont="1" applyFill="1" applyBorder="1" applyAlignment="1">
      <alignment horizontal="center" vertical="center" wrapText="1"/>
    </xf>
    <xf numFmtId="0" fontId="1" fillId="3" borderId="77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54" xfId="0" applyFont="1" applyFill="1" applyBorder="1" applyAlignment="1">
      <alignment horizontal="center" vertical="center"/>
    </xf>
    <xf numFmtId="41" fontId="1" fillId="2" borderId="84" xfId="0" applyNumberFormat="1" applyFont="1" applyFill="1" applyBorder="1" applyAlignment="1">
      <alignment horizontal="center" vertical="center"/>
    </xf>
    <xf numFmtId="41" fontId="1" fillId="2" borderId="88" xfId="0" applyNumberFormat="1" applyFont="1" applyFill="1" applyBorder="1" applyAlignment="1">
      <alignment horizontal="center" vertical="center"/>
    </xf>
    <xf numFmtId="41" fontId="0" fillId="2" borderId="34" xfId="0" applyNumberFormat="1" applyFill="1" applyBorder="1" applyAlignment="1">
      <alignment horizontal="center" vertical="center"/>
    </xf>
    <xf numFmtId="41" fontId="0" fillId="2" borderId="54" xfId="0" applyNumberFormat="1" applyFill="1" applyBorder="1" applyAlignment="1">
      <alignment horizontal="center" vertical="center"/>
    </xf>
    <xf numFmtId="41" fontId="24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1" fontId="0" fillId="2" borderId="85" xfId="0" applyNumberFormat="1" applyFill="1" applyBorder="1" applyAlignment="1">
      <alignment horizontal="center" vertical="center" wrapText="1"/>
    </xf>
    <xf numFmtId="41" fontId="1" fillId="2" borderId="27" xfId="0" applyNumberFormat="1" applyFont="1" applyFill="1" applyBorder="1" applyAlignment="1">
      <alignment horizontal="center" vertical="center" wrapText="1"/>
    </xf>
    <xf numFmtId="41" fontId="0" fillId="2" borderId="86" xfId="0" applyNumberFormat="1" applyFill="1" applyBorder="1" applyAlignment="1">
      <alignment horizontal="center" vertical="center" wrapText="1"/>
    </xf>
    <xf numFmtId="41" fontId="1" fillId="2" borderId="51" xfId="0" applyNumberFormat="1" applyFont="1" applyFill="1" applyBorder="1" applyAlignment="1">
      <alignment horizontal="center" vertical="center"/>
    </xf>
    <xf numFmtId="41" fontId="1" fillId="2" borderId="53" xfId="0" applyNumberFormat="1" applyFont="1" applyFill="1" applyBorder="1" applyAlignment="1">
      <alignment horizontal="center" vertical="center"/>
    </xf>
    <xf numFmtId="41" fontId="1" fillId="2" borderId="55" xfId="0" applyNumberFormat="1" applyFont="1" applyFill="1" applyBorder="1" applyAlignment="1">
      <alignment horizontal="center" vertical="center"/>
    </xf>
    <xf numFmtId="41" fontId="1" fillId="2" borderId="50" xfId="0" applyNumberFormat="1" applyFont="1" applyFill="1" applyBorder="1" applyAlignment="1">
      <alignment horizontal="center" vertical="center"/>
    </xf>
    <xf numFmtId="41" fontId="1" fillId="2" borderId="27" xfId="0" applyNumberFormat="1" applyFont="1" applyFill="1" applyBorder="1" applyAlignment="1">
      <alignment horizontal="center" vertical="center"/>
    </xf>
    <xf numFmtId="0" fontId="0" fillId="2" borderId="87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41" fontId="19" fillId="12" borderId="45" xfId="0" applyNumberFormat="1" applyFont="1" applyFill="1" applyBorder="1" applyAlignment="1">
      <alignment horizontal="center" vertical="center" wrapText="1"/>
    </xf>
    <xf numFmtId="41" fontId="19" fillId="12" borderId="89" xfId="0" applyNumberFormat="1" applyFont="1" applyFill="1" applyBorder="1" applyAlignment="1">
      <alignment horizontal="center" vertical="center" wrapText="1"/>
    </xf>
    <xf numFmtId="41" fontId="2" fillId="3" borderId="79" xfId="0" applyNumberFormat="1" applyFont="1" applyFill="1" applyBorder="1" applyAlignment="1">
      <alignment horizontal="center" vertical="center"/>
    </xf>
    <xf numFmtId="41" fontId="2" fillId="3" borderId="92" xfId="0" applyNumberFormat="1" applyFont="1" applyFill="1" applyBorder="1" applyAlignment="1">
      <alignment horizontal="center" vertical="center"/>
    </xf>
    <xf numFmtId="41" fontId="2" fillId="3" borderId="93" xfId="0" applyNumberFormat="1" applyFont="1" applyFill="1" applyBorder="1" applyAlignment="1">
      <alignment horizontal="center" vertical="center"/>
    </xf>
    <xf numFmtId="41" fontId="2" fillId="3" borderId="115" xfId="0" applyNumberFormat="1" applyFont="1" applyFill="1" applyBorder="1" applyAlignment="1">
      <alignment horizontal="center" vertical="center" wrapText="1"/>
    </xf>
    <xf numFmtId="41" fontId="2" fillId="3" borderId="68" xfId="0" applyNumberFormat="1" applyFont="1" applyFill="1" applyBorder="1" applyAlignment="1">
      <alignment horizontal="center" vertical="center" wrapText="1"/>
    </xf>
    <xf numFmtId="41" fontId="2" fillId="3" borderId="91" xfId="0" applyNumberFormat="1" applyFont="1" applyFill="1" applyBorder="1" applyAlignment="1">
      <alignment horizontal="center" vertical="center"/>
    </xf>
    <xf numFmtId="41" fontId="2" fillId="3" borderId="94" xfId="0" applyNumberFormat="1" applyFont="1" applyFill="1" applyBorder="1" applyAlignment="1">
      <alignment horizontal="center" vertical="center"/>
    </xf>
    <xf numFmtId="41" fontId="2" fillId="3" borderId="77" xfId="0" applyNumberFormat="1" applyFont="1" applyFill="1" applyBorder="1" applyAlignment="1">
      <alignment horizontal="center" vertical="center" wrapText="1"/>
    </xf>
    <xf numFmtId="41" fontId="2" fillId="3" borderId="92" xfId="0" applyNumberFormat="1" applyFont="1" applyFill="1" applyBorder="1" applyAlignment="1">
      <alignment horizontal="center" vertical="center" wrapText="1"/>
    </xf>
    <xf numFmtId="41" fontId="2" fillId="3" borderId="8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2" fillId="3" borderId="1" xfId="0" applyNumberFormat="1" applyFont="1" applyFill="1" applyBorder="1" applyAlignment="1">
      <alignment horizontal="center" vertical="center"/>
    </xf>
    <xf numFmtId="41" fontId="2" fillId="3" borderId="1" xfId="0" applyNumberFormat="1" applyFont="1" applyFill="1" applyBorder="1" applyAlignment="1">
      <alignment horizontal="center" vertical="center" wrapText="1"/>
    </xf>
    <xf numFmtId="41" fontId="2" fillId="3" borderId="6" xfId="0" applyNumberFormat="1" applyFont="1" applyFill="1" applyBorder="1" applyAlignment="1">
      <alignment horizontal="center" vertical="center"/>
    </xf>
    <xf numFmtId="41" fontId="2" fillId="3" borderId="78" xfId="0" applyNumberFormat="1" applyFont="1" applyFill="1" applyBorder="1" applyAlignment="1">
      <alignment horizontal="center" vertical="center"/>
    </xf>
    <xf numFmtId="41" fontId="0" fillId="3" borderId="74" xfId="0" applyNumberFormat="1" applyFill="1" applyBorder="1" applyAlignment="1">
      <alignment horizontal="center" vertical="center"/>
    </xf>
    <xf numFmtId="41" fontId="2" fillId="3" borderId="71" xfId="0" applyNumberFormat="1" applyFont="1" applyFill="1" applyBorder="1" applyAlignment="1">
      <alignment horizontal="center" vertical="center"/>
    </xf>
    <xf numFmtId="41" fontId="2" fillId="3" borderId="100" xfId="0" applyNumberFormat="1" applyFont="1" applyFill="1" applyBorder="1" applyAlignment="1">
      <alignment horizontal="center" vertical="center"/>
    </xf>
    <xf numFmtId="41" fontId="2" fillId="3" borderId="43" xfId="0" applyNumberFormat="1" applyFont="1" applyFill="1" applyBorder="1" applyAlignment="1">
      <alignment horizontal="center" vertical="center"/>
    </xf>
    <xf numFmtId="41" fontId="2" fillId="3" borderId="73" xfId="0" applyNumberFormat="1" applyFont="1" applyFill="1" applyBorder="1" applyAlignment="1">
      <alignment horizontal="center" vertical="center"/>
    </xf>
    <xf numFmtId="41" fontId="2" fillId="3" borderId="99" xfId="0" applyNumberFormat="1" applyFont="1" applyFill="1" applyBorder="1" applyAlignment="1">
      <alignment horizontal="center" vertical="center"/>
    </xf>
    <xf numFmtId="41" fontId="11" fillId="0" borderId="0" xfId="0" applyNumberFormat="1" applyFont="1" applyBorder="1" applyAlignment="1">
      <alignment horizontal="right" vertical="center"/>
    </xf>
    <xf numFmtId="0" fontId="28" fillId="0" borderId="0" xfId="0" applyFont="1" applyAlignment="1">
      <alignment horizontal="center"/>
    </xf>
    <xf numFmtId="41" fontId="2" fillId="3" borderId="78" xfId="0" applyNumberFormat="1" applyFont="1" applyFill="1" applyBorder="1" applyAlignment="1">
      <alignment horizontal="center" vertical="center" wrapText="1"/>
    </xf>
    <xf numFmtId="41" fontId="2" fillId="3" borderId="74" xfId="0" applyNumberFormat="1" applyFont="1" applyFill="1" applyBorder="1" applyAlignment="1">
      <alignment horizontal="center" vertical="center"/>
    </xf>
    <xf numFmtId="41" fontId="2" fillId="3" borderId="101" xfId="0" applyNumberFormat="1" applyFont="1" applyFill="1" applyBorder="1" applyAlignment="1">
      <alignment horizontal="center" vertical="center"/>
    </xf>
    <xf numFmtId="41" fontId="2" fillId="3" borderId="87" xfId="0" applyNumberFormat="1" applyFont="1" applyFill="1" applyBorder="1" applyAlignment="1">
      <alignment horizontal="center" vertical="center"/>
    </xf>
    <xf numFmtId="41" fontId="0" fillId="3" borderId="100" xfId="0" applyNumberFormat="1" applyFill="1" applyBorder="1" applyAlignment="1">
      <alignment horizontal="center" vertical="center"/>
    </xf>
    <xf numFmtId="176" fontId="24" fillId="0" borderId="0" xfId="0" applyNumberFormat="1" applyFont="1" applyAlignment="1">
      <alignment horizontal="center" vertical="center" wrapText="1"/>
    </xf>
    <xf numFmtId="176" fontId="0" fillId="3" borderId="43" xfId="0" applyNumberFormat="1" applyFont="1" applyFill="1" applyBorder="1" applyAlignment="1">
      <alignment horizontal="center" vertical="center" wrapText="1"/>
    </xf>
    <xf numFmtId="176" fontId="0" fillId="3" borderId="78" xfId="0" applyNumberFormat="1" applyFont="1" applyFill="1" applyBorder="1" applyAlignment="1">
      <alignment horizontal="center" vertical="center" wrapText="1"/>
    </xf>
    <xf numFmtId="176" fontId="14" fillId="0" borderId="0" xfId="0" applyNumberFormat="1" applyFont="1" applyAlignment="1">
      <alignment horizontal="center" vertical="center" wrapText="1"/>
    </xf>
    <xf numFmtId="0" fontId="24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2" fillId="3" borderId="84" xfId="2" applyFont="1" applyFill="1" applyBorder="1" applyAlignment="1">
      <alignment horizontal="center" vertical="center"/>
    </xf>
    <xf numFmtId="0" fontId="2" fillId="3" borderId="88" xfId="2" applyFont="1" applyFill="1" applyBorder="1" applyAlignment="1">
      <alignment horizontal="center" vertical="center"/>
    </xf>
    <xf numFmtId="0" fontId="2" fillId="3" borderId="79" xfId="2" applyFont="1" applyFill="1" applyBorder="1" applyAlignment="1">
      <alignment horizontal="center" vertical="center"/>
    </xf>
    <xf numFmtId="0" fontId="2" fillId="3" borderId="77" xfId="2" applyFont="1" applyFill="1" applyBorder="1" applyAlignment="1">
      <alignment horizontal="center" vertical="center"/>
    </xf>
    <xf numFmtId="0" fontId="2" fillId="3" borderId="104" xfId="2" applyFont="1" applyFill="1" applyBorder="1" applyAlignment="1">
      <alignment horizontal="center" vertical="center"/>
    </xf>
    <xf numFmtId="0" fontId="2" fillId="3" borderId="85" xfId="2" applyFont="1" applyFill="1" applyBorder="1" applyAlignment="1">
      <alignment horizontal="center" vertical="center" wrapText="1"/>
    </xf>
    <xf numFmtId="0" fontId="2" fillId="3" borderId="27" xfId="2" applyFont="1" applyFill="1" applyBorder="1" applyAlignment="1">
      <alignment horizontal="center" vertical="center" wrapText="1"/>
    </xf>
    <xf numFmtId="0" fontId="27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" fillId="3" borderId="85" xfId="2" applyFont="1" applyFill="1" applyBorder="1" applyAlignment="1">
      <alignment horizontal="center" vertical="center"/>
    </xf>
    <xf numFmtId="0" fontId="2" fillId="3" borderId="27" xfId="2" applyFont="1" applyFill="1" applyBorder="1" applyAlignment="1">
      <alignment horizontal="center" vertical="center"/>
    </xf>
    <xf numFmtId="41" fontId="0" fillId="3" borderId="74" xfId="0" applyNumberFormat="1" applyFill="1" applyBorder="1" applyAlignment="1">
      <alignment horizontal="center" vertical="center" wrapText="1"/>
    </xf>
    <xf numFmtId="41" fontId="0" fillId="3" borderId="71" xfId="0" applyNumberForma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41" fontId="0" fillId="3" borderId="78" xfId="0" applyNumberFormat="1" applyFill="1" applyBorder="1" applyAlignment="1">
      <alignment horizontal="center" vertical="center" wrapText="1"/>
    </xf>
    <xf numFmtId="41" fontId="0" fillId="3" borderId="1" xfId="0" applyNumberFormat="1" applyFill="1" applyBorder="1" applyAlignment="1">
      <alignment horizontal="center" vertical="center" wrapText="1"/>
    </xf>
    <xf numFmtId="0" fontId="0" fillId="3" borderId="73" xfId="0" applyFont="1" applyFill="1" applyBorder="1" applyAlignment="1">
      <alignment horizontal="center" vertical="center"/>
    </xf>
    <xf numFmtId="41" fontId="22" fillId="2" borderId="8" xfId="0" applyNumberFormat="1" applyFont="1" applyFill="1" applyBorder="1" applyAlignment="1">
      <alignment vertical="center" wrapText="1"/>
    </xf>
  </cellXfs>
  <cellStyles count="50">
    <cellStyle name="쉼표 [0]" xfId="1" builtinId="6"/>
    <cellStyle name="쉼표 [0] 2" xfId="5"/>
    <cellStyle name="쉼표 [0] 2 2" xfId="9"/>
    <cellStyle name="쉼표 [0] 2 3" xfId="10"/>
    <cellStyle name="쉼표 [0] 2 4" xfId="11"/>
    <cellStyle name="쉼표 [0] 2 5" xfId="12"/>
    <cellStyle name="쉼표 [0] 2 6" xfId="8"/>
    <cellStyle name="쉼표 [0] 3" xfId="13"/>
    <cellStyle name="쉼표 [0] 4" xfId="14"/>
    <cellStyle name="쉼표 [0] 4 2" xfId="49"/>
    <cellStyle name="표준" xfId="0" builtinId="0"/>
    <cellStyle name="표준 10" xfId="15"/>
    <cellStyle name="표준 11" xfId="16"/>
    <cellStyle name="표준 12" xfId="17"/>
    <cellStyle name="표준 13" xfId="18"/>
    <cellStyle name="표준 14" xfId="19"/>
    <cellStyle name="표준 14 2" xfId="20"/>
    <cellStyle name="표준 14 3" xfId="21"/>
    <cellStyle name="표준 14 4" xfId="22"/>
    <cellStyle name="표준 15" xfId="23"/>
    <cellStyle name="표준 16" xfId="24"/>
    <cellStyle name="표준 2" xfId="4"/>
    <cellStyle name="표준 2 10" xfId="25"/>
    <cellStyle name="표준 2 2" xfId="26"/>
    <cellStyle name="표준 2 3" xfId="27"/>
    <cellStyle name="표준 2 4" xfId="28"/>
    <cellStyle name="표준 2 5" xfId="29"/>
    <cellStyle name="표준 2 6" xfId="30"/>
    <cellStyle name="표준 2 7" xfId="31"/>
    <cellStyle name="표준 2 8" xfId="32"/>
    <cellStyle name="표준 2 9" xfId="33"/>
    <cellStyle name="표준 3" xfId="34"/>
    <cellStyle name="표준 3 2" xfId="35"/>
    <cellStyle name="표준 3 3" xfId="36"/>
    <cellStyle name="표준 3 4" xfId="37"/>
    <cellStyle name="표준 3 5" xfId="38"/>
    <cellStyle name="표준 3 6" xfId="39"/>
    <cellStyle name="표준 3 7" xfId="40"/>
    <cellStyle name="표준 4" xfId="41"/>
    <cellStyle name="표준 5" xfId="42"/>
    <cellStyle name="표준 5 2" xfId="43"/>
    <cellStyle name="표준 5 3" xfId="44"/>
    <cellStyle name="표준 6" xfId="45"/>
    <cellStyle name="표준 7" xfId="46"/>
    <cellStyle name="표준 8" xfId="47"/>
    <cellStyle name="표준 9" xfId="48"/>
    <cellStyle name="표준_2009년도 자치법규 운영현황(정리)" xfId="2"/>
    <cellStyle name="표준_순서" xfId="3"/>
    <cellStyle name="표준_주민조례 청구현황(최종 종합, ~'08.6)" xfId="7"/>
    <cellStyle name="표준_주민조례 청구현황(최종 종합, ~'08.6) 2" xfId="6"/>
  </cellStyles>
  <dxfs count="0"/>
  <tableStyles count="0" defaultTableStyle="TableStyleMedium9" defaultPivotStyle="PivotStyleLight16"/>
  <colors>
    <mruColors>
      <color rgb="FF3333FF"/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25" b="1" i="0" u="none" strike="noStrik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'5.재의요구'!$A$63:$A$693</c:f>
              <c:numCache>
                <c:formatCode>_(* #,##0_);_(* \(#,##0\);_(* "-"_);_(@_)</c:formatCode>
                <c:ptCount val="631"/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51808"/>
        <c:axId val="79352960"/>
      </c:lineChart>
      <c:catAx>
        <c:axId val="79351808"/>
        <c:scaling>
          <c:orientation val="minMax"/>
        </c:scaling>
        <c:delete val="1"/>
        <c:axPos val="b"/>
        <c:numFmt formatCode="_(* #,##0_);_(* \(#,##0\);_(* &quot;-&quot;_);_(@_)" sourceLinked="1"/>
        <c:majorTickMark val="out"/>
        <c:minorTickMark val="none"/>
        <c:tickLblPos val="nextTo"/>
        <c:crossAx val="79352960"/>
        <c:crosses val="autoZero"/>
        <c:auto val="1"/>
        <c:lblAlgn val="ctr"/>
        <c:lblOffset val="100"/>
        <c:noMultiLvlLbl val="0"/>
      </c:catAx>
      <c:valAx>
        <c:axId val="79352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79351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711" r="0.750000000000007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904875</xdr:colOff>
      <xdr:row>61</xdr:row>
      <xdr:rowOff>0</xdr:rowOff>
    </xdr:from>
    <xdr:to>
      <xdr:col>10</xdr:col>
      <xdr:colOff>533400</xdr:colOff>
      <xdr:row>61</xdr:row>
      <xdr:rowOff>0</xdr:rowOff>
    </xdr:to>
    <xdr:graphicFrame macro="">
      <xdr:nvGraphicFramePr>
        <xdr:cNvPr id="716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3</xdr:col>
      <xdr:colOff>1495425</xdr:colOff>
      <xdr:row>0</xdr:row>
      <xdr:rowOff>0</xdr:rowOff>
    </xdr:to>
    <xdr:sp macro="" textlink="">
      <xdr:nvSpPr>
        <xdr:cNvPr id="18433" name="Rectangle 1"/>
        <xdr:cNvSpPr>
          <a:spLocks noChangeArrowheads="1"/>
        </xdr:cNvSpPr>
      </xdr:nvSpPr>
      <xdr:spPr bwMode="auto">
        <a:xfrm>
          <a:off x="847725" y="0"/>
          <a:ext cx="1990725" cy="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ko-KR" altLang="en-US" sz="1400" b="1" i="0" strike="noStrike">
              <a:solidFill>
                <a:srgbClr val="000000"/>
              </a:solidFill>
              <a:latin typeface="굴림"/>
              <a:ea typeface="굴림"/>
            </a:rPr>
            <a:t>재의</a:t>
          </a:r>
          <a:r>
            <a:rPr lang="en-US" altLang="ko-KR" sz="1400" b="1" i="0" strike="noStrike">
              <a:solidFill>
                <a:srgbClr val="000000"/>
              </a:solidFill>
              <a:latin typeface="굴림"/>
              <a:ea typeface="굴림"/>
            </a:rPr>
            <a:t>·</a:t>
          </a:r>
          <a:r>
            <a:rPr lang="ko-KR" altLang="en-US" sz="1400" b="1" i="0" strike="noStrike">
              <a:solidFill>
                <a:srgbClr val="000000"/>
              </a:solidFill>
              <a:latin typeface="굴림"/>
              <a:ea typeface="굴림"/>
            </a:rPr>
            <a:t>제소내역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1495425</xdr:colOff>
      <xdr:row>0</xdr:row>
      <xdr:rowOff>0</xdr:rowOff>
    </xdr:to>
    <xdr:sp macro="" textlink="">
      <xdr:nvSpPr>
        <xdr:cNvPr id="18445" name="Rectangle 13"/>
        <xdr:cNvSpPr>
          <a:spLocks noChangeArrowheads="1"/>
        </xdr:cNvSpPr>
      </xdr:nvSpPr>
      <xdr:spPr bwMode="auto">
        <a:xfrm>
          <a:off x="847725" y="0"/>
          <a:ext cx="1990725" cy="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ko-KR" altLang="en-US" sz="1400" b="1" i="0" strike="noStrike">
              <a:solidFill>
                <a:srgbClr val="000000"/>
              </a:solidFill>
              <a:latin typeface="굴림"/>
              <a:ea typeface="굴림"/>
            </a:rPr>
            <a:t>재의</a:t>
          </a:r>
          <a:r>
            <a:rPr lang="en-US" altLang="ko-KR" sz="1400" b="1" i="0" strike="noStrike">
              <a:solidFill>
                <a:srgbClr val="000000"/>
              </a:solidFill>
              <a:latin typeface="굴림"/>
              <a:ea typeface="굴림"/>
            </a:rPr>
            <a:t>·</a:t>
          </a:r>
          <a:r>
            <a:rPr lang="ko-KR" altLang="en-US" sz="1400" b="1" i="0" strike="noStrike">
              <a:solidFill>
                <a:srgbClr val="000000"/>
              </a:solidFill>
              <a:latin typeface="굴림"/>
              <a:ea typeface="굴림"/>
            </a:rPr>
            <a:t>제소내역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="75" zoomScaleNormal="75" zoomScaleSheetLayoutView="100" workbookViewId="0">
      <selection activeCell="D5" sqref="D5:F5"/>
    </sheetView>
  </sheetViews>
  <sheetFormatPr defaultRowHeight="13.5"/>
  <cols>
    <col min="1" max="1" width="5" customWidth="1"/>
    <col min="3" max="3" width="1.5546875" customWidth="1"/>
    <col min="4" max="4" width="11" customWidth="1"/>
    <col min="5" max="5" width="23.5546875" customWidth="1"/>
    <col min="6" max="6" width="13.109375" customWidth="1"/>
    <col min="7" max="7" width="8.109375" customWidth="1"/>
  </cols>
  <sheetData>
    <row r="1" spans="1:7" ht="51.75" customHeight="1">
      <c r="A1" s="70"/>
      <c r="B1" s="71"/>
      <c r="C1" s="71"/>
      <c r="D1" s="70"/>
      <c r="E1" s="70"/>
      <c r="F1" s="70"/>
      <c r="G1" s="70"/>
    </row>
    <row r="2" spans="1:7" ht="15.75" customHeight="1">
      <c r="A2" s="70"/>
      <c r="B2" s="649"/>
      <c r="C2" s="649"/>
      <c r="D2" s="650"/>
      <c r="E2" s="651" t="s">
        <v>168</v>
      </c>
      <c r="F2" s="653"/>
      <c r="G2" s="649"/>
    </row>
    <row r="3" spans="1:7" ht="27" customHeight="1" thickBot="1">
      <c r="A3" s="70"/>
      <c r="B3" s="654"/>
      <c r="C3" s="655"/>
      <c r="D3" s="655"/>
      <c r="E3" s="652"/>
      <c r="F3" s="655"/>
      <c r="G3" s="658"/>
    </row>
    <row r="4" spans="1:7" ht="25.5" customHeight="1" thickTop="1">
      <c r="A4" s="70"/>
      <c r="B4" s="656"/>
      <c r="C4" s="657"/>
      <c r="D4" s="657"/>
      <c r="E4" s="72"/>
      <c r="F4" s="657"/>
      <c r="G4" s="659"/>
    </row>
    <row r="5" spans="1:7" ht="45" customHeight="1">
      <c r="A5" s="70"/>
      <c r="B5" s="656"/>
      <c r="C5" s="125"/>
      <c r="D5" s="660" t="s">
        <v>225</v>
      </c>
      <c r="E5" s="660"/>
      <c r="F5" s="660"/>
      <c r="G5" s="659"/>
    </row>
    <row r="6" spans="1:7" ht="45" customHeight="1">
      <c r="A6" s="70"/>
      <c r="B6" s="656"/>
      <c r="C6" s="92"/>
      <c r="D6" s="660" t="s">
        <v>218</v>
      </c>
      <c r="E6" s="660"/>
      <c r="F6" s="660"/>
      <c r="G6" s="659"/>
    </row>
    <row r="7" spans="1:7" ht="45" customHeight="1">
      <c r="A7" s="70"/>
      <c r="B7" s="656"/>
      <c r="C7" s="92"/>
      <c r="D7" s="660" t="s">
        <v>219</v>
      </c>
      <c r="E7" s="660"/>
      <c r="F7" s="660"/>
      <c r="G7" s="659"/>
    </row>
    <row r="8" spans="1:7" ht="45" customHeight="1">
      <c r="A8" s="70"/>
      <c r="B8" s="656"/>
      <c r="C8" s="92"/>
      <c r="D8" s="660" t="s">
        <v>220</v>
      </c>
      <c r="E8" s="660"/>
      <c r="F8" s="660"/>
      <c r="G8" s="659"/>
    </row>
    <row r="9" spans="1:7" ht="45" customHeight="1">
      <c r="A9" s="70"/>
      <c r="B9" s="656"/>
      <c r="C9" s="92"/>
      <c r="D9" s="660" t="s">
        <v>221</v>
      </c>
      <c r="E9" s="660"/>
      <c r="F9" s="660"/>
      <c r="G9" s="659"/>
    </row>
    <row r="10" spans="1:7" ht="45" customHeight="1">
      <c r="A10" s="70"/>
      <c r="B10" s="656"/>
      <c r="C10" s="92"/>
      <c r="D10" s="660" t="s">
        <v>222</v>
      </c>
      <c r="E10" s="660"/>
      <c r="F10" s="660"/>
      <c r="G10" s="659"/>
    </row>
    <row r="11" spans="1:7" ht="45" customHeight="1">
      <c r="A11" s="70"/>
      <c r="B11" s="656"/>
      <c r="C11" s="92"/>
      <c r="D11" s="660" t="s">
        <v>708</v>
      </c>
      <c r="E11" s="660"/>
      <c r="F11" s="660"/>
      <c r="G11" s="659"/>
    </row>
    <row r="12" spans="1:7" ht="45" customHeight="1">
      <c r="A12" s="70"/>
      <c r="B12" s="656"/>
      <c r="C12" s="92"/>
      <c r="D12" s="660" t="s">
        <v>223</v>
      </c>
      <c r="E12" s="660"/>
      <c r="F12" s="660"/>
      <c r="G12" s="659"/>
    </row>
    <row r="13" spans="1:7" ht="45" customHeight="1">
      <c r="A13" s="70"/>
      <c r="B13" s="656"/>
      <c r="C13" s="92"/>
      <c r="D13" s="660" t="s">
        <v>224</v>
      </c>
      <c r="E13" s="660"/>
      <c r="F13" s="660"/>
      <c r="G13" s="659"/>
    </row>
    <row r="14" spans="1:7" ht="45" customHeight="1">
      <c r="A14" s="70"/>
      <c r="B14" s="656"/>
      <c r="C14" s="92"/>
      <c r="D14" s="660" t="s">
        <v>720</v>
      </c>
      <c r="E14" s="660"/>
      <c r="F14" s="660"/>
      <c r="G14" s="659"/>
    </row>
    <row r="15" spans="1:7" ht="30.75" customHeight="1">
      <c r="A15" s="70"/>
      <c r="B15" s="661"/>
      <c r="C15" s="663"/>
      <c r="D15" s="663"/>
      <c r="E15" s="663"/>
      <c r="F15" s="663"/>
      <c r="G15" s="662"/>
    </row>
    <row r="16" spans="1:7">
      <c r="A16" s="70"/>
      <c r="B16" s="73"/>
      <c r="C16" s="73"/>
      <c r="D16" s="70"/>
      <c r="E16" s="70"/>
      <c r="F16" s="70"/>
      <c r="G16" s="70"/>
    </row>
  </sheetData>
  <mergeCells count="18">
    <mergeCell ref="D6:F6"/>
    <mergeCell ref="D7:F7"/>
    <mergeCell ref="D5:F5"/>
    <mergeCell ref="B5:B15"/>
    <mergeCell ref="G5:G15"/>
    <mergeCell ref="C15:F15"/>
    <mergeCell ref="D12:F12"/>
    <mergeCell ref="D13:F13"/>
    <mergeCell ref="D8:F8"/>
    <mergeCell ref="D9:F9"/>
    <mergeCell ref="D10:F10"/>
    <mergeCell ref="D11:F11"/>
    <mergeCell ref="D14:F14"/>
    <mergeCell ref="B2:D2"/>
    <mergeCell ref="E2:E3"/>
    <mergeCell ref="F2:G2"/>
    <mergeCell ref="B3:D4"/>
    <mergeCell ref="F3:G4"/>
  </mergeCells>
  <phoneticPr fontId="3" type="noConversion"/>
  <pageMargins left="0.75" right="0.75" top="1.67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zoomScale="75" zoomScaleNormal="75" zoomScaleSheetLayoutView="75" workbookViewId="0">
      <pane xSplit="1" ySplit="10" topLeftCell="B11" activePane="bottomRight" state="frozen"/>
      <selection pane="topRight" activeCell="B1" sqref="B1"/>
      <selection pane="bottomLeft" activeCell="A10" sqref="A10"/>
      <selection pane="bottomRight" activeCell="A2" sqref="A2:L2"/>
    </sheetView>
  </sheetViews>
  <sheetFormatPr defaultRowHeight="13.5"/>
  <cols>
    <col min="1" max="1" width="16.77734375" style="81" customWidth="1"/>
    <col min="2" max="2" width="8" style="81" customWidth="1"/>
    <col min="3" max="3" width="46.44140625" style="96" bestFit="1" customWidth="1"/>
    <col min="4" max="4" width="12.44140625" style="81" customWidth="1"/>
    <col min="5" max="5" width="47" style="83" customWidth="1"/>
    <col min="6" max="11" width="11.21875" style="82" customWidth="1"/>
    <col min="12" max="12" width="14.33203125" style="82" bestFit="1" customWidth="1"/>
    <col min="13" max="16384" width="8.88671875" style="82"/>
  </cols>
  <sheetData>
    <row r="1" spans="1:12" ht="11.25" customHeight="1"/>
    <row r="2" spans="1:12" s="84" customFormat="1" ht="25.5">
      <c r="A2" s="743" t="s">
        <v>217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</row>
    <row r="3" spans="1:12" s="86" customFormat="1" ht="14.25">
      <c r="A3" s="744" t="s">
        <v>407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</row>
    <row r="4" spans="1:12" ht="13.5" customHeight="1">
      <c r="A4" s="85"/>
      <c r="B4" s="85"/>
      <c r="C4" s="97"/>
      <c r="D4" s="85"/>
      <c r="E4" s="752"/>
      <c r="F4" s="753"/>
      <c r="G4" s="753"/>
      <c r="H4" s="86"/>
      <c r="I4" s="86"/>
      <c r="J4" s="86"/>
      <c r="K4" s="86"/>
      <c r="L4" s="86"/>
    </row>
    <row r="5" spans="1:12" ht="10.5" customHeight="1" thickBot="1">
      <c r="A5" s="85"/>
      <c r="B5" s="85"/>
      <c r="C5" s="97"/>
      <c r="D5" s="85"/>
      <c r="E5" s="87"/>
      <c r="F5" s="86"/>
      <c r="G5" s="86"/>
      <c r="H5" s="86"/>
      <c r="I5" s="86"/>
      <c r="J5" s="86"/>
      <c r="K5" s="86"/>
      <c r="L5" s="86"/>
    </row>
    <row r="6" spans="1:12" s="88" customFormat="1" ht="24" customHeight="1">
      <c r="A6" s="745" t="s">
        <v>237</v>
      </c>
      <c r="B6" s="754" t="s">
        <v>238</v>
      </c>
      <c r="C6" s="750" t="s">
        <v>178</v>
      </c>
      <c r="D6" s="750" t="s">
        <v>179</v>
      </c>
      <c r="E6" s="750" t="s">
        <v>180</v>
      </c>
      <c r="F6" s="747" t="s">
        <v>181</v>
      </c>
      <c r="G6" s="748"/>
      <c r="H6" s="748"/>
      <c r="I6" s="748"/>
      <c r="J6" s="748"/>
      <c r="K6" s="748"/>
      <c r="L6" s="749"/>
    </row>
    <row r="7" spans="1:12" s="88" customFormat="1" ht="31.5" customHeight="1" thickBot="1">
      <c r="A7" s="746"/>
      <c r="B7" s="755"/>
      <c r="C7" s="751"/>
      <c r="D7" s="751"/>
      <c r="E7" s="751"/>
      <c r="F7" s="309" t="s">
        <v>182</v>
      </c>
      <c r="G7" s="309" t="s">
        <v>183</v>
      </c>
      <c r="H7" s="310" t="s">
        <v>5</v>
      </c>
      <c r="I7" s="309" t="s">
        <v>184</v>
      </c>
      <c r="J7" s="309" t="s">
        <v>185</v>
      </c>
      <c r="K7" s="310" t="s">
        <v>186</v>
      </c>
      <c r="L7" s="311" t="s">
        <v>187</v>
      </c>
    </row>
    <row r="8" spans="1:12" s="88" customFormat="1" ht="30" customHeight="1" thickTop="1">
      <c r="A8" s="351" t="s">
        <v>130</v>
      </c>
      <c r="B8" s="352">
        <v>3</v>
      </c>
      <c r="C8" s="305"/>
      <c r="D8" s="305"/>
      <c r="E8" s="306"/>
      <c r="F8" s="307"/>
      <c r="G8" s="307"/>
      <c r="H8" s="307">
        <f t="shared" ref="H8" si="0">SUM(H9:H10)</f>
        <v>1</v>
      </c>
      <c r="I8" s="307">
        <v>2</v>
      </c>
      <c r="J8" s="307"/>
      <c r="K8" s="307"/>
      <c r="L8" s="308"/>
    </row>
    <row r="9" spans="1:12" s="88" customFormat="1" ht="30" customHeight="1">
      <c r="A9" s="347" t="s">
        <v>188</v>
      </c>
      <c r="B9" s="348">
        <v>0</v>
      </c>
      <c r="C9" s="89"/>
      <c r="D9" s="89"/>
      <c r="E9" s="90"/>
      <c r="F9" s="98"/>
      <c r="G9" s="98"/>
      <c r="H9" s="98"/>
      <c r="I9" s="98"/>
      <c r="J9" s="98"/>
      <c r="K9" s="98"/>
      <c r="L9" s="304"/>
    </row>
    <row r="10" spans="1:12" s="88" customFormat="1" ht="30" customHeight="1">
      <c r="A10" s="347" t="s">
        <v>189</v>
      </c>
      <c r="B10" s="353">
        <v>3</v>
      </c>
      <c r="C10" s="89"/>
      <c r="D10" s="89"/>
      <c r="E10" s="90"/>
      <c r="F10" s="98"/>
      <c r="G10" s="98"/>
      <c r="H10" s="98">
        <v>1</v>
      </c>
      <c r="I10" s="98">
        <v>2</v>
      </c>
      <c r="J10" s="98"/>
      <c r="K10" s="98"/>
      <c r="L10" s="304"/>
    </row>
    <row r="11" spans="1:12" s="88" customFormat="1" ht="45" customHeight="1">
      <c r="A11" s="364" t="s">
        <v>403</v>
      </c>
      <c r="B11" s="407" t="s">
        <v>404</v>
      </c>
      <c r="C11" s="356" t="s">
        <v>405</v>
      </c>
      <c r="D11" s="355">
        <v>43124</v>
      </c>
      <c r="E11" s="358" t="s">
        <v>406</v>
      </c>
      <c r="F11" s="406"/>
      <c r="G11" s="406"/>
      <c r="H11" s="406"/>
      <c r="I11" s="408">
        <v>43277</v>
      </c>
      <c r="J11" s="406"/>
      <c r="K11" s="408"/>
      <c r="L11" s="367"/>
    </row>
    <row r="12" spans="1:12" s="88" customFormat="1" ht="72" customHeight="1">
      <c r="A12" s="364" t="s">
        <v>689</v>
      </c>
      <c r="B12" s="407" t="s">
        <v>691</v>
      </c>
      <c r="C12" s="356" t="s">
        <v>693</v>
      </c>
      <c r="D12" s="365">
        <v>43143</v>
      </c>
      <c r="E12" s="358" t="s">
        <v>695</v>
      </c>
      <c r="F12" s="366"/>
      <c r="G12" s="366"/>
      <c r="H12" s="366"/>
      <c r="I12" s="365">
        <v>43349</v>
      </c>
      <c r="J12" s="366"/>
      <c r="K12" s="366"/>
      <c r="L12" s="412"/>
    </row>
    <row r="13" spans="1:12" s="91" customFormat="1" ht="66" customHeight="1">
      <c r="A13" s="364" t="s">
        <v>690</v>
      </c>
      <c r="B13" s="407" t="s">
        <v>692</v>
      </c>
      <c r="C13" s="356" t="s">
        <v>694</v>
      </c>
      <c r="D13" s="365">
        <v>43153</v>
      </c>
      <c r="E13" s="358" t="s">
        <v>696</v>
      </c>
      <c r="F13" s="366"/>
      <c r="G13" s="366"/>
      <c r="H13" s="365">
        <v>43272</v>
      </c>
      <c r="I13" s="359"/>
      <c r="J13" s="359"/>
      <c r="K13" s="359"/>
      <c r="L13" s="357"/>
    </row>
  </sheetData>
  <mergeCells count="9">
    <mergeCell ref="A2:L2"/>
    <mergeCell ref="A3:L3"/>
    <mergeCell ref="A6:A7"/>
    <mergeCell ref="F6:L6"/>
    <mergeCell ref="E6:E7"/>
    <mergeCell ref="D6:D7"/>
    <mergeCell ref="E4:G4"/>
    <mergeCell ref="C6:C7"/>
    <mergeCell ref="B6:B7"/>
  </mergeCells>
  <phoneticPr fontId="3" type="noConversion"/>
  <printOptions horizontalCentered="1"/>
  <pageMargins left="0.11811023622047245" right="0.11811023622047245" top="0.59055118110236227" bottom="0.6692913385826772" header="0.51181102362204722" footer="0.51181102362204722"/>
  <pageSetup paperSize="9" scale="4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0"/>
  <sheetViews>
    <sheetView zoomScaleNormal="100" zoomScaleSheetLayoutView="75" workbookViewId="0">
      <pane xSplit="1" ySplit="5" topLeftCell="B227" activePane="bottomRight" state="frozen"/>
      <selection pane="topRight" activeCell="B1" sqref="B1"/>
      <selection pane="bottomLeft" activeCell="A6" sqref="A6"/>
      <selection pane="bottomRight" activeCell="A2" sqref="A2:E2"/>
    </sheetView>
  </sheetViews>
  <sheetFormatPr defaultRowHeight="13.5"/>
  <cols>
    <col min="1" max="1" width="14.88671875" style="393" customWidth="1"/>
    <col min="2" max="2" width="23.21875" style="78" customWidth="1"/>
    <col min="3" max="3" width="19.44140625" style="78" customWidth="1"/>
    <col min="4" max="4" width="18.88671875" style="129" customWidth="1"/>
    <col min="5" max="5" width="19.6640625" style="79" customWidth="1"/>
  </cols>
  <sheetData>
    <row r="1" spans="1:5">
      <c r="A1" s="392"/>
      <c r="B1" s="74"/>
      <c r="C1" s="74"/>
      <c r="D1" s="127"/>
      <c r="E1" s="68"/>
    </row>
    <row r="2" spans="1:5" s="4" customFormat="1" ht="25.5">
      <c r="A2" s="758" t="s">
        <v>194</v>
      </c>
      <c r="B2" s="758"/>
      <c r="C2" s="758"/>
      <c r="D2" s="758"/>
      <c r="E2" s="758"/>
    </row>
    <row r="3" spans="1:5" s="2" customFormat="1" ht="13.5" customHeight="1" thickBot="1">
      <c r="A3" s="75"/>
      <c r="B3" s="76"/>
      <c r="C3" s="76"/>
      <c r="D3" s="128"/>
      <c r="E3" s="77"/>
    </row>
    <row r="4" spans="1:5" s="3" customFormat="1" ht="21.75" customHeight="1">
      <c r="A4" s="677" t="s">
        <v>190</v>
      </c>
      <c r="B4" s="759" t="s">
        <v>408</v>
      </c>
      <c r="C4" s="759" t="s">
        <v>191</v>
      </c>
      <c r="D4" s="759"/>
      <c r="E4" s="756" t="s">
        <v>409</v>
      </c>
    </row>
    <row r="5" spans="1:5" s="3" customFormat="1" ht="31.5" customHeight="1">
      <c r="A5" s="761"/>
      <c r="B5" s="760"/>
      <c r="C5" s="599" t="s">
        <v>410</v>
      </c>
      <c r="D5" s="543" t="s">
        <v>192</v>
      </c>
      <c r="E5" s="757"/>
    </row>
    <row r="6" spans="1:5" s="105" customFormat="1" ht="20.25" customHeight="1">
      <c r="A6" s="427" t="s">
        <v>350</v>
      </c>
      <c r="B6" s="612">
        <v>83510</v>
      </c>
      <c r="C6" s="612">
        <v>8350984</v>
      </c>
      <c r="D6" s="613" t="s">
        <v>411</v>
      </c>
      <c r="E6" s="614">
        <v>82231</v>
      </c>
    </row>
    <row r="7" spans="1:5" s="105" customFormat="1" ht="20.25" customHeight="1">
      <c r="A7" s="426" t="s">
        <v>352</v>
      </c>
      <c r="B7" s="545">
        <v>3302</v>
      </c>
      <c r="C7" s="545">
        <v>132094</v>
      </c>
      <c r="D7" s="302" t="s">
        <v>414</v>
      </c>
      <c r="E7" s="552">
        <v>3379</v>
      </c>
    </row>
    <row r="8" spans="1:5" s="105" customFormat="1" ht="20.25" customHeight="1">
      <c r="A8" s="426" t="s">
        <v>353</v>
      </c>
      <c r="B8" s="545">
        <f>111580*1/50</f>
        <v>2231.6</v>
      </c>
      <c r="C8" s="545">
        <v>111580</v>
      </c>
      <c r="D8" s="555" t="s">
        <v>412</v>
      </c>
      <c r="E8" s="432">
        <f>110831*1/50</f>
        <v>2216.62</v>
      </c>
    </row>
    <row r="9" spans="1:5" s="105" customFormat="1" ht="20.25" customHeight="1">
      <c r="A9" s="426" t="s">
        <v>354</v>
      </c>
      <c r="B9" s="545">
        <v>4002</v>
      </c>
      <c r="C9" s="545">
        <v>200066</v>
      </c>
      <c r="D9" s="302" t="s">
        <v>412</v>
      </c>
      <c r="E9" s="552">
        <v>3975</v>
      </c>
    </row>
    <row r="10" spans="1:5" s="105" customFormat="1" ht="20.25" customHeight="1">
      <c r="A10" s="426" t="s">
        <v>355</v>
      </c>
      <c r="B10" s="556">
        <v>5323</v>
      </c>
      <c r="C10" s="556">
        <v>266125</v>
      </c>
      <c r="D10" s="302" t="s">
        <v>412</v>
      </c>
      <c r="E10" s="557">
        <v>5229</v>
      </c>
    </row>
    <row r="11" spans="1:5" s="105" customFormat="1" ht="20.25" customHeight="1">
      <c r="A11" s="426" t="s">
        <v>356</v>
      </c>
      <c r="B11" s="550">
        <v>6172</v>
      </c>
      <c r="C11" s="550">
        <v>308558</v>
      </c>
      <c r="D11" s="302" t="s">
        <v>412</v>
      </c>
      <c r="E11" s="554">
        <v>6165</v>
      </c>
    </row>
    <row r="12" spans="1:5" s="105" customFormat="1" ht="20.25" customHeight="1">
      <c r="A12" s="426" t="s">
        <v>357</v>
      </c>
      <c r="B12" s="545">
        <v>6065</v>
      </c>
      <c r="C12" s="545">
        <v>303217</v>
      </c>
      <c r="D12" s="302" t="s">
        <v>412</v>
      </c>
      <c r="E12" s="552">
        <v>6075</v>
      </c>
    </row>
    <row r="13" spans="1:5" s="105" customFormat="1" ht="20.25" customHeight="1">
      <c r="A13" s="426" t="s">
        <v>358</v>
      </c>
      <c r="B13" s="550">
        <v>6902</v>
      </c>
      <c r="C13" s="550">
        <v>345091</v>
      </c>
      <c r="D13" s="302" t="s">
        <v>412</v>
      </c>
      <c r="E13" s="552">
        <v>7046</v>
      </c>
    </row>
    <row r="14" spans="1:5" s="105" customFormat="1" ht="20.25" customHeight="1">
      <c r="A14" s="426" t="s">
        <v>359</v>
      </c>
      <c r="B14" s="545">
        <v>7401</v>
      </c>
      <c r="C14" s="545">
        <v>370049</v>
      </c>
      <c r="D14" s="302" t="s">
        <v>412</v>
      </c>
      <c r="E14" s="552">
        <v>7486</v>
      </c>
    </row>
    <row r="15" spans="1:5" s="105" customFormat="1" ht="20.25" customHeight="1">
      <c r="A15" s="426" t="s">
        <v>360</v>
      </c>
      <c r="B15" s="545">
        <v>5576</v>
      </c>
      <c r="C15" s="545">
        <v>278788</v>
      </c>
      <c r="D15" s="302" t="s">
        <v>412</v>
      </c>
      <c r="E15" s="557">
        <v>5621</v>
      </c>
    </row>
    <row r="16" spans="1:5" s="105" customFormat="1" ht="20.25" customHeight="1">
      <c r="A16" s="426" t="s">
        <v>361</v>
      </c>
      <c r="B16" s="553">
        <v>5828</v>
      </c>
      <c r="C16" s="553">
        <v>291388</v>
      </c>
      <c r="D16" s="302" t="s">
        <v>412</v>
      </c>
      <c r="E16" s="552">
        <v>5861</v>
      </c>
    </row>
    <row r="17" spans="1:5" s="105" customFormat="1" ht="20.25" customHeight="1">
      <c r="A17" s="426" t="s">
        <v>362</v>
      </c>
      <c r="B17" s="546">
        <v>9058</v>
      </c>
      <c r="C17" s="546">
        <v>452854</v>
      </c>
      <c r="D17" s="302" t="s">
        <v>412</v>
      </c>
      <c r="E17" s="557">
        <v>9148</v>
      </c>
    </row>
    <row r="18" spans="1:5" s="105" customFormat="1" ht="20.25" customHeight="1">
      <c r="A18" s="426" t="s">
        <v>363</v>
      </c>
      <c r="B18" s="553">
        <v>8260</v>
      </c>
      <c r="C18" s="553">
        <v>412962</v>
      </c>
      <c r="D18" s="302" t="s">
        <v>412</v>
      </c>
      <c r="E18" s="552">
        <v>10314</v>
      </c>
    </row>
    <row r="19" spans="1:5" s="105" customFormat="1" ht="20.25" customHeight="1">
      <c r="A19" s="426" t="s">
        <v>364</v>
      </c>
      <c r="B19" s="545">
        <v>5374</v>
      </c>
      <c r="C19" s="545">
        <v>268692</v>
      </c>
      <c r="D19" s="302" t="s">
        <v>412</v>
      </c>
      <c r="E19" s="552">
        <v>5387</v>
      </c>
    </row>
    <row r="20" spans="1:5" s="105" customFormat="1" ht="20.25" customHeight="1">
      <c r="A20" s="426" t="s">
        <v>351</v>
      </c>
      <c r="B20" s="545">
        <v>6427</v>
      </c>
      <c r="C20" s="545">
        <v>321327</v>
      </c>
      <c r="D20" s="555" t="s">
        <v>412</v>
      </c>
      <c r="E20" s="552">
        <v>6383</v>
      </c>
    </row>
    <row r="21" spans="1:5" s="105" customFormat="1" ht="20.25" customHeight="1">
      <c r="A21" s="426" t="s">
        <v>365</v>
      </c>
      <c r="B21" s="546">
        <v>7622</v>
      </c>
      <c r="C21" s="546">
        <v>381094</v>
      </c>
      <c r="D21" s="302" t="s">
        <v>412</v>
      </c>
      <c r="E21" s="557">
        <v>7680</v>
      </c>
    </row>
    <row r="22" spans="1:5" s="105" customFormat="1" ht="20.25" customHeight="1">
      <c r="A22" s="426" t="s">
        <v>366</v>
      </c>
      <c r="B22" s="546">
        <v>10150</v>
      </c>
      <c r="C22" s="553">
        <v>507453</v>
      </c>
      <c r="D22" s="302" t="s">
        <v>412</v>
      </c>
      <c r="E22" s="552">
        <v>10158</v>
      </c>
    </row>
    <row r="23" spans="1:5" s="105" customFormat="1" ht="20.25" customHeight="1">
      <c r="A23" s="426" t="s">
        <v>367</v>
      </c>
      <c r="B23" s="545">
        <v>7002</v>
      </c>
      <c r="C23" s="545">
        <v>350062</v>
      </c>
      <c r="D23" s="302" t="s">
        <v>412</v>
      </c>
      <c r="E23" s="552">
        <v>7048</v>
      </c>
    </row>
    <row r="24" spans="1:5" s="105" customFormat="1" ht="20.25" customHeight="1">
      <c r="A24" s="426" t="s">
        <v>368</v>
      </c>
      <c r="B24" s="550">
        <v>4679</v>
      </c>
      <c r="C24" s="550">
        <v>233917</v>
      </c>
      <c r="D24" s="558" t="s">
        <v>412</v>
      </c>
      <c r="E24" s="552">
        <v>4273</v>
      </c>
    </row>
    <row r="25" spans="1:5" s="105" customFormat="1" ht="20.25" customHeight="1">
      <c r="A25" s="426" t="s">
        <v>369</v>
      </c>
      <c r="B25" s="545">
        <v>6500</v>
      </c>
      <c r="C25" s="545">
        <v>324959</v>
      </c>
      <c r="D25" s="549" t="s">
        <v>412</v>
      </c>
      <c r="E25" s="552">
        <v>6451</v>
      </c>
    </row>
    <row r="26" spans="1:5" s="105" customFormat="1" ht="20.25" customHeight="1">
      <c r="A26" s="426" t="s">
        <v>370</v>
      </c>
      <c r="B26" s="559">
        <v>6867</v>
      </c>
      <c r="C26" s="559">
        <v>343284</v>
      </c>
      <c r="D26" s="302" t="s">
        <v>412</v>
      </c>
      <c r="E26" s="560">
        <v>6821</v>
      </c>
    </row>
    <row r="27" spans="1:5" s="105" customFormat="1" ht="20.25" customHeight="1">
      <c r="A27" s="426" t="s">
        <v>371</v>
      </c>
      <c r="B27" s="559">
        <v>8995</v>
      </c>
      <c r="C27" s="545">
        <v>449749</v>
      </c>
      <c r="D27" s="549" t="s">
        <v>412</v>
      </c>
      <c r="E27" s="552">
        <v>8940</v>
      </c>
    </row>
    <row r="28" spans="1:5" s="105" customFormat="1" ht="20.25" customHeight="1">
      <c r="A28" s="426" t="s">
        <v>372</v>
      </c>
      <c r="B28" s="545">
        <v>7092</v>
      </c>
      <c r="C28" s="545">
        <v>354614</v>
      </c>
      <c r="D28" s="302" t="s">
        <v>412</v>
      </c>
      <c r="E28" s="552">
        <v>7182</v>
      </c>
    </row>
    <row r="29" spans="1:5" s="105" customFormat="1" ht="20.25" customHeight="1">
      <c r="A29" s="426" t="s">
        <v>373</v>
      </c>
      <c r="B29" s="546">
        <v>9186</v>
      </c>
      <c r="C29" s="546">
        <v>449096</v>
      </c>
      <c r="D29" s="302" t="s">
        <v>412</v>
      </c>
      <c r="E29" s="557">
        <v>9187</v>
      </c>
    </row>
    <row r="30" spans="1:5" s="105" customFormat="1" ht="20.25" customHeight="1">
      <c r="A30" s="426" t="s">
        <v>374</v>
      </c>
      <c r="B30" s="545">
        <v>11154</v>
      </c>
      <c r="C30" s="545">
        <v>557674</v>
      </c>
      <c r="D30" s="547" t="s">
        <v>412</v>
      </c>
      <c r="E30" s="552">
        <v>11035</v>
      </c>
    </row>
    <row r="31" spans="1:5" s="105" customFormat="1" ht="20.25" customHeight="1">
      <c r="A31" s="426" t="s">
        <v>375</v>
      </c>
      <c r="B31" s="559">
        <v>7225</v>
      </c>
      <c r="C31" s="553">
        <v>361202</v>
      </c>
      <c r="D31" s="302" t="s">
        <v>412</v>
      </c>
      <c r="E31" s="552">
        <v>7329</v>
      </c>
    </row>
    <row r="32" spans="1:5" s="100" customFormat="1" ht="20.25" customHeight="1">
      <c r="A32" s="427" t="s">
        <v>415</v>
      </c>
      <c r="B32" s="615">
        <f>PRODUCT(C32,D32)</f>
        <v>34486.117647058825</v>
      </c>
      <c r="C32" s="612">
        <v>2931320</v>
      </c>
      <c r="D32" s="616">
        <v>1.1764705882352941E-2</v>
      </c>
      <c r="E32" s="614">
        <v>34625.552941176473</v>
      </c>
    </row>
    <row r="33" spans="1:5" s="100" customFormat="1" ht="20.25" customHeight="1">
      <c r="A33" s="430" t="s">
        <v>416</v>
      </c>
      <c r="B33" s="559">
        <f>PRODUCT(C33,D33)</f>
        <v>975.42500000000007</v>
      </c>
      <c r="C33" s="559">
        <v>39017</v>
      </c>
      <c r="D33" s="431">
        <v>2.5000000000000001E-2</v>
      </c>
      <c r="E33" s="432">
        <v>1000.875</v>
      </c>
    </row>
    <row r="34" spans="1:5" s="100" customFormat="1" ht="20.25" customHeight="1">
      <c r="A34" s="430" t="s">
        <v>417</v>
      </c>
      <c r="B34" s="559">
        <f t="shared" ref="B34:B48" si="0">PRODUCT(C34,D34)</f>
        <v>2440.2249999999999</v>
      </c>
      <c r="C34" s="559">
        <v>97609</v>
      </c>
      <c r="D34" s="431">
        <v>2.5000000000000001E-2</v>
      </c>
      <c r="E34" s="432">
        <v>2431.65</v>
      </c>
    </row>
    <row r="35" spans="1:5" s="100" customFormat="1" ht="20.25" customHeight="1">
      <c r="A35" s="430" t="s">
        <v>418</v>
      </c>
      <c r="B35" s="559">
        <f t="shared" si="0"/>
        <v>1950.825</v>
      </c>
      <c r="C35" s="559">
        <v>78033</v>
      </c>
      <c r="D35" s="431">
        <v>2.5000000000000001E-2</v>
      </c>
      <c r="E35" s="432">
        <v>1986.8000000000002</v>
      </c>
    </row>
    <row r="36" spans="1:5" s="100" customFormat="1" ht="20.25" customHeight="1">
      <c r="A36" s="430" t="s">
        <v>419</v>
      </c>
      <c r="B36" s="559">
        <f t="shared" si="0"/>
        <v>2660.6000000000004</v>
      </c>
      <c r="C36" s="559">
        <v>106424</v>
      </c>
      <c r="D36" s="431">
        <v>2.5000000000000001E-2</v>
      </c>
      <c r="E36" s="432">
        <v>2721.55</v>
      </c>
    </row>
    <row r="37" spans="1:5" s="100" customFormat="1" ht="20.25" customHeight="1">
      <c r="A37" s="430" t="s">
        <v>420</v>
      </c>
      <c r="B37" s="559">
        <f t="shared" si="0"/>
        <v>7872.7000000000007</v>
      </c>
      <c r="C37" s="559">
        <v>314908</v>
      </c>
      <c r="D37" s="431">
        <v>2.5000000000000001E-2</v>
      </c>
      <c r="E37" s="432">
        <v>8046.4750000000004</v>
      </c>
    </row>
    <row r="38" spans="1:5" s="100" customFormat="1" ht="20.25" customHeight="1">
      <c r="A38" s="430" t="s">
        <v>421</v>
      </c>
      <c r="B38" s="559">
        <f t="shared" si="0"/>
        <v>5613.1</v>
      </c>
      <c r="C38" s="559">
        <v>224524</v>
      </c>
      <c r="D38" s="431">
        <v>2.5000000000000001E-2</v>
      </c>
      <c r="E38" s="432">
        <v>5680.2750000000005</v>
      </c>
    </row>
    <row r="39" spans="1:5" s="100" customFormat="1" ht="20.25" customHeight="1">
      <c r="A39" s="430" t="s">
        <v>422</v>
      </c>
      <c r="B39" s="559">
        <f t="shared" si="0"/>
        <v>6778.1142857142859</v>
      </c>
      <c r="C39" s="559">
        <v>237234</v>
      </c>
      <c r="D39" s="431">
        <v>2.8571428571428571E-2</v>
      </c>
      <c r="E39" s="432">
        <v>6632.9142857142851</v>
      </c>
    </row>
    <row r="40" spans="1:5" s="100" customFormat="1" ht="20.25" customHeight="1">
      <c r="A40" s="430" t="s">
        <v>423</v>
      </c>
      <c r="B40" s="559">
        <f t="shared" si="0"/>
        <v>6294.5750000000007</v>
      </c>
      <c r="C40" s="559">
        <v>251783</v>
      </c>
      <c r="D40" s="431">
        <v>2.5000000000000001E-2</v>
      </c>
      <c r="E40" s="432">
        <v>6387.2750000000005</v>
      </c>
    </row>
    <row r="41" spans="1:5" s="100" customFormat="1" ht="20.25" customHeight="1">
      <c r="A41" s="430" t="s">
        <v>424</v>
      </c>
      <c r="B41" s="559">
        <f t="shared" si="0"/>
        <v>8542.4500000000007</v>
      </c>
      <c r="C41" s="559">
        <v>341698</v>
      </c>
      <c r="D41" s="431">
        <v>2.5000000000000001E-2</v>
      </c>
      <c r="E41" s="432">
        <v>8542.0249999999996</v>
      </c>
    </row>
    <row r="42" spans="1:5" s="100" customFormat="1" ht="20.25" customHeight="1">
      <c r="A42" s="430" t="s">
        <v>425</v>
      </c>
      <c r="B42" s="559">
        <f t="shared" si="0"/>
        <v>6975.2250000000004</v>
      </c>
      <c r="C42" s="559">
        <v>279009</v>
      </c>
      <c r="D42" s="431">
        <v>2.5000000000000001E-2</v>
      </c>
      <c r="E42" s="432">
        <v>7036.75</v>
      </c>
    </row>
    <row r="43" spans="1:5" s="100" customFormat="1" ht="20.25" customHeight="1">
      <c r="A43" s="430" t="s">
        <v>426</v>
      </c>
      <c r="B43" s="559">
        <f t="shared" si="0"/>
        <v>5264.625</v>
      </c>
      <c r="C43" s="559">
        <v>210585</v>
      </c>
      <c r="D43" s="431">
        <v>2.5000000000000001E-2</v>
      </c>
      <c r="E43" s="432">
        <v>5262.2750000000005</v>
      </c>
    </row>
    <row r="44" spans="1:5" s="100" customFormat="1" ht="20.25" customHeight="1">
      <c r="A44" s="430" t="s">
        <v>427</v>
      </c>
      <c r="B44" s="559">
        <f t="shared" si="0"/>
        <v>2391.6750000000002</v>
      </c>
      <c r="C44" s="559">
        <v>95667</v>
      </c>
      <c r="D44" s="431">
        <v>2.5000000000000001E-2</v>
      </c>
      <c r="E44" s="432">
        <v>2295.2249999999999</v>
      </c>
    </row>
    <row r="45" spans="1:5" s="100" customFormat="1" ht="20.25" customHeight="1">
      <c r="A45" s="430" t="s">
        <v>428</v>
      </c>
      <c r="B45" s="559">
        <f t="shared" si="0"/>
        <v>4424.25</v>
      </c>
      <c r="C45" s="559">
        <v>176970</v>
      </c>
      <c r="D45" s="431">
        <v>2.5000000000000001E-2</v>
      </c>
      <c r="E45" s="432">
        <v>4378.2750000000005</v>
      </c>
    </row>
    <row r="46" spans="1:5" s="100" customFormat="1" ht="20.25" customHeight="1">
      <c r="A46" s="430" t="s">
        <v>429</v>
      </c>
      <c r="B46" s="559">
        <f t="shared" si="0"/>
        <v>3426.577777777778</v>
      </c>
      <c r="C46" s="559">
        <v>154196</v>
      </c>
      <c r="D46" s="431">
        <v>2.2222222222222223E-2</v>
      </c>
      <c r="E46" s="432">
        <v>3471.9777777777781</v>
      </c>
    </row>
    <row r="47" spans="1:5" s="100" customFormat="1" ht="20.25" customHeight="1">
      <c r="A47" s="430" t="s">
        <v>430</v>
      </c>
      <c r="B47" s="559">
        <f t="shared" si="0"/>
        <v>4840.7</v>
      </c>
      <c r="C47" s="559">
        <v>193628</v>
      </c>
      <c r="D47" s="431">
        <v>2.5000000000000001E-2</v>
      </c>
      <c r="E47" s="432">
        <v>4935.25</v>
      </c>
    </row>
    <row r="48" spans="1:5" s="100" customFormat="1" ht="20.25" customHeight="1">
      <c r="A48" s="430" t="s">
        <v>431</v>
      </c>
      <c r="B48" s="559">
        <f t="shared" si="0"/>
        <v>5201.4000000000005</v>
      </c>
      <c r="C48" s="559">
        <v>130035</v>
      </c>
      <c r="D48" s="431">
        <v>0.04</v>
      </c>
      <c r="E48" s="432">
        <v>5063.72</v>
      </c>
    </row>
    <row r="49" spans="1:5" s="106" customFormat="1" ht="20.25" customHeight="1">
      <c r="A49" s="427" t="s">
        <v>439</v>
      </c>
      <c r="B49" s="617">
        <v>22640</v>
      </c>
      <c r="C49" s="617">
        <v>2041754</v>
      </c>
      <c r="D49" s="618">
        <v>1.1111111111111112E-2</v>
      </c>
      <c r="E49" s="619">
        <v>22686</v>
      </c>
    </row>
    <row r="50" spans="1:5" s="106" customFormat="1" ht="20.25" customHeight="1">
      <c r="A50" s="433" t="s">
        <v>416</v>
      </c>
      <c r="B50" s="546">
        <v>1725</v>
      </c>
      <c r="C50" s="546">
        <v>68984</v>
      </c>
      <c r="D50" s="561">
        <v>2.5000000000000001E-2</v>
      </c>
      <c r="E50" s="548">
        <v>1710</v>
      </c>
    </row>
    <row r="51" spans="1:5" s="106" customFormat="1" ht="20.25" customHeight="1">
      <c r="A51" s="433" t="s">
        <v>418</v>
      </c>
      <c r="B51" s="546">
        <v>7340</v>
      </c>
      <c r="C51" s="546">
        <v>293597</v>
      </c>
      <c r="D51" s="561">
        <v>2.5000000000000001E-2</v>
      </c>
      <c r="E51" s="548">
        <v>7340</v>
      </c>
    </row>
    <row r="52" spans="1:5" s="106" customFormat="1" ht="20.25" customHeight="1">
      <c r="A52" s="433" t="s">
        <v>417</v>
      </c>
      <c r="B52" s="546">
        <v>4090</v>
      </c>
      <c r="C52" s="546">
        <v>163617</v>
      </c>
      <c r="D52" s="561">
        <v>2.5000000000000001E-2</v>
      </c>
      <c r="E52" s="548">
        <v>4231</v>
      </c>
    </row>
    <row r="53" spans="1:5" s="107" customFormat="1" ht="20.25" customHeight="1">
      <c r="A53" s="426" t="s">
        <v>434</v>
      </c>
      <c r="B53" s="562">
        <v>3342</v>
      </c>
      <c r="C53" s="562">
        <v>134724</v>
      </c>
      <c r="D53" s="563">
        <v>2.5000000000000001E-2</v>
      </c>
      <c r="E53" s="564">
        <v>3369</v>
      </c>
    </row>
    <row r="54" spans="1:5" s="108" customFormat="1" ht="20.25" customHeight="1">
      <c r="A54" s="434" t="s">
        <v>435</v>
      </c>
      <c r="B54" s="546">
        <v>9018</v>
      </c>
      <c r="C54" s="546">
        <v>439489</v>
      </c>
      <c r="D54" s="561">
        <v>2.5000000000000001E-2</v>
      </c>
      <c r="E54" s="548">
        <v>8972</v>
      </c>
    </row>
    <row r="55" spans="1:5" s="106" customFormat="1" ht="20.25" customHeight="1">
      <c r="A55" s="433" t="s">
        <v>436</v>
      </c>
      <c r="B55" s="546">
        <v>8764</v>
      </c>
      <c r="C55" s="546">
        <v>350550</v>
      </c>
      <c r="D55" s="561">
        <v>2.5000000000000001E-2</v>
      </c>
      <c r="E55" s="548">
        <v>8825</v>
      </c>
    </row>
    <row r="56" spans="1:5" s="106" customFormat="1" ht="20.25" customHeight="1">
      <c r="A56" s="433" t="s">
        <v>437</v>
      </c>
      <c r="B56" s="565">
        <v>11821</v>
      </c>
      <c r="C56" s="565">
        <v>472823</v>
      </c>
      <c r="D56" s="561">
        <v>2.5000000000000001E-2</v>
      </c>
      <c r="E56" s="566">
        <v>11821</v>
      </c>
    </row>
    <row r="57" spans="1:5" s="107" customFormat="1" ht="20.25" customHeight="1">
      <c r="A57" s="426" t="s">
        <v>438</v>
      </c>
      <c r="B57" s="546">
        <v>4994</v>
      </c>
      <c r="C57" s="546">
        <v>199748</v>
      </c>
      <c r="D57" s="561">
        <v>2.5000000000000001E-2</v>
      </c>
      <c r="E57" s="548">
        <v>4845</v>
      </c>
    </row>
    <row r="58" spans="1:5" s="100" customFormat="1" ht="20.25" customHeight="1">
      <c r="A58" s="427" t="s">
        <v>440</v>
      </c>
      <c r="B58" s="617">
        <v>28844</v>
      </c>
      <c r="C58" s="617">
        <v>2451717</v>
      </c>
      <c r="D58" s="618">
        <v>1.1764705882352899E-2</v>
      </c>
      <c r="E58" s="619">
        <v>28562</v>
      </c>
    </row>
    <row r="59" spans="1:5" s="100" customFormat="1" ht="20.25" customHeight="1">
      <c r="A59" s="426" t="s">
        <v>416</v>
      </c>
      <c r="B59" s="545">
        <v>2919</v>
      </c>
      <c r="C59" s="545">
        <v>102140</v>
      </c>
      <c r="D59" s="567" t="s">
        <v>441</v>
      </c>
      <c r="E59" s="432">
        <v>2788</v>
      </c>
    </row>
    <row r="60" spans="1:5" s="100" customFormat="1" ht="20.25" customHeight="1">
      <c r="A60" s="426" t="s">
        <v>418</v>
      </c>
      <c r="B60" s="545">
        <v>1615</v>
      </c>
      <c r="C60" s="553">
        <v>56523</v>
      </c>
      <c r="D60" s="567" t="s">
        <v>441</v>
      </c>
      <c r="E60" s="432">
        <v>1679</v>
      </c>
    </row>
    <row r="61" spans="1:5" s="100" customFormat="1" ht="20.25" customHeight="1">
      <c r="A61" s="426" t="s">
        <v>442</v>
      </c>
      <c r="B61" s="545">
        <v>11848</v>
      </c>
      <c r="C61" s="553">
        <v>355433</v>
      </c>
      <c r="D61" s="549" t="s">
        <v>449</v>
      </c>
      <c r="E61" s="432">
        <v>11861</v>
      </c>
    </row>
    <row r="62" spans="1:5" s="100" customFormat="1" ht="20.25" customHeight="1">
      <c r="A62" s="426" t="s">
        <v>443</v>
      </c>
      <c r="B62" s="568">
        <v>5518</v>
      </c>
      <c r="C62" s="569">
        <v>275895</v>
      </c>
      <c r="D62" s="570" t="s">
        <v>236</v>
      </c>
      <c r="E62" s="571">
        <v>5314</v>
      </c>
    </row>
    <row r="63" spans="1:5" s="100" customFormat="1" ht="20.25" customHeight="1">
      <c r="A63" s="426" t="s">
        <v>444</v>
      </c>
      <c r="B63" s="545">
        <v>8839</v>
      </c>
      <c r="C63" s="553">
        <v>441942</v>
      </c>
      <c r="D63" s="547" t="s">
        <v>413</v>
      </c>
      <c r="E63" s="432">
        <v>8755</v>
      </c>
    </row>
    <row r="64" spans="1:5" s="100" customFormat="1" ht="20.25" customHeight="1">
      <c r="A64" s="426" t="s">
        <v>445</v>
      </c>
      <c r="B64" s="545">
        <v>10060</v>
      </c>
      <c r="C64" s="553">
        <v>444243</v>
      </c>
      <c r="D64" s="547" t="s">
        <v>413</v>
      </c>
      <c r="E64" s="432">
        <v>10060</v>
      </c>
    </row>
    <row r="65" spans="1:5" s="100" customFormat="1" ht="20.25" customHeight="1">
      <c r="A65" s="426" t="s">
        <v>446</v>
      </c>
      <c r="B65" s="553">
        <v>8781</v>
      </c>
      <c r="C65" s="545">
        <v>263423</v>
      </c>
      <c r="D65" s="549" t="s">
        <v>386</v>
      </c>
      <c r="E65" s="432">
        <v>8987</v>
      </c>
    </row>
    <row r="66" spans="1:5" s="100" customFormat="1" ht="20.25" customHeight="1">
      <c r="A66" s="426" t="s">
        <v>417</v>
      </c>
      <c r="B66" s="545">
        <v>10805</v>
      </c>
      <c r="C66" s="545">
        <v>432177</v>
      </c>
      <c r="D66" s="572">
        <v>2.5000000000000001E-2</v>
      </c>
      <c r="E66" s="432">
        <v>10266</v>
      </c>
    </row>
    <row r="67" spans="1:5" s="100" customFormat="1" ht="20.25" customHeight="1">
      <c r="A67" s="426" t="s">
        <v>447</v>
      </c>
      <c r="B67" s="545">
        <v>3507</v>
      </c>
      <c r="C67" s="545">
        <v>61128</v>
      </c>
      <c r="D67" s="549" t="s">
        <v>450</v>
      </c>
      <c r="E67" s="432">
        <v>3033</v>
      </c>
    </row>
    <row r="68" spans="1:5" s="100" customFormat="1" ht="20.25" customHeight="1">
      <c r="A68" s="426" t="s">
        <v>448</v>
      </c>
      <c r="B68" s="545">
        <v>376</v>
      </c>
      <c r="C68" s="545">
        <v>18788</v>
      </c>
      <c r="D68" s="547" t="s">
        <v>413</v>
      </c>
      <c r="E68" s="432">
        <v>384</v>
      </c>
    </row>
    <row r="69" spans="1:5" s="100" customFormat="1" ht="20.25" customHeight="1">
      <c r="A69" s="427" t="s">
        <v>317</v>
      </c>
      <c r="B69" s="612">
        <v>13861</v>
      </c>
      <c r="C69" s="612">
        <v>1178148</v>
      </c>
      <c r="D69" s="620" t="s">
        <v>461</v>
      </c>
      <c r="E69" s="614">
        <v>13766</v>
      </c>
    </row>
    <row r="70" spans="1:5" s="100" customFormat="1" ht="20.25" customHeight="1">
      <c r="A70" s="426" t="s">
        <v>318</v>
      </c>
      <c r="B70" s="545">
        <v>2010</v>
      </c>
      <c r="C70" s="545">
        <v>80408</v>
      </c>
      <c r="D70" s="302" t="s">
        <v>377</v>
      </c>
      <c r="E70" s="432">
        <v>2062</v>
      </c>
    </row>
    <row r="71" spans="1:5" s="100" customFormat="1" ht="20.25" customHeight="1">
      <c r="A71" s="426" t="s">
        <v>319</v>
      </c>
      <c r="B71" s="545">
        <v>6195</v>
      </c>
      <c r="C71" s="545">
        <v>247778</v>
      </c>
      <c r="D71" s="302" t="s">
        <v>377</v>
      </c>
      <c r="E71" s="432">
        <v>6180</v>
      </c>
    </row>
    <row r="72" spans="1:5" s="100" customFormat="1" ht="20.25" customHeight="1">
      <c r="A72" s="426" t="s">
        <v>315</v>
      </c>
      <c r="B72" s="545">
        <v>4423</v>
      </c>
      <c r="C72" s="545">
        <v>176932</v>
      </c>
      <c r="D72" s="302" t="s">
        <v>377</v>
      </c>
      <c r="E72" s="432">
        <v>4437</v>
      </c>
    </row>
    <row r="73" spans="1:5" s="100" customFormat="1" ht="20.25" customHeight="1">
      <c r="A73" s="426" t="s">
        <v>316</v>
      </c>
      <c r="B73" s="546">
        <v>7210</v>
      </c>
      <c r="C73" s="546">
        <v>360537</v>
      </c>
      <c r="D73" s="573" t="s">
        <v>236</v>
      </c>
      <c r="E73" s="548">
        <v>7141</v>
      </c>
    </row>
    <row r="74" spans="1:5" s="100" customFormat="1" ht="20.25" customHeight="1">
      <c r="A74" s="426" t="s">
        <v>320</v>
      </c>
      <c r="B74" s="545">
        <v>7739</v>
      </c>
      <c r="C74" s="545">
        <v>404547</v>
      </c>
      <c r="D74" s="302" t="s">
        <v>377</v>
      </c>
      <c r="E74" s="432">
        <v>7634</v>
      </c>
    </row>
    <row r="75" spans="1:5" s="109" customFormat="1" ht="20.25" customHeight="1">
      <c r="A75" s="427" t="s">
        <v>382</v>
      </c>
      <c r="B75" s="612">
        <v>12202</v>
      </c>
      <c r="C75" s="612">
        <v>1220117</v>
      </c>
      <c r="D75" s="620" t="s">
        <v>235</v>
      </c>
      <c r="E75" s="614">
        <v>12191</v>
      </c>
    </row>
    <row r="76" spans="1:5" s="100" customFormat="1" ht="20.25" customHeight="1">
      <c r="A76" s="428" t="s">
        <v>310</v>
      </c>
      <c r="B76" s="574">
        <v>3854</v>
      </c>
      <c r="C76" s="574">
        <v>192675</v>
      </c>
      <c r="D76" s="544" t="s">
        <v>236</v>
      </c>
      <c r="E76" s="575">
        <v>3847</v>
      </c>
    </row>
    <row r="77" spans="1:5" s="100" customFormat="1" ht="20.25" customHeight="1">
      <c r="A77" s="428" t="s">
        <v>311</v>
      </c>
      <c r="B77" s="574">
        <v>4096</v>
      </c>
      <c r="C77" s="574">
        <v>204765</v>
      </c>
      <c r="D77" s="544" t="s">
        <v>236</v>
      </c>
      <c r="E77" s="575">
        <v>4136</v>
      </c>
    </row>
    <row r="78" spans="1:5" s="100" customFormat="1" ht="20.25" customHeight="1">
      <c r="A78" s="428" t="s">
        <v>312</v>
      </c>
      <c r="B78" s="574">
        <v>7898</v>
      </c>
      <c r="C78" s="574">
        <v>394900</v>
      </c>
      <c r="D78" s="544" t="s">
        <v>236</v>
      </c>
      <c r="E78" s="575">
        <v>7876</v>
      </c>
    </row>
    <row r="79" spans="1:5" s="100" customFormat="1" ht="20.25" customHeight="1">
      <c r="A79" s="428" t="s">
        <v>313</v>
      </c>
      <c r="B79" s="574">
        <v>6888</v>
      </c>
      <c r="C79" s="574">
        <v>275510</v>
      </c>
      <c r="D79" s="544" t="s">
        <v>377</v>
      </c>
      <c r="E79" s="575">
        <v>6791</v>
      </c>
    </row>
    <row r="80" spans="1:5" s="100" customFormat="1" ht="20.25" customHeight="1">
      <c r="A80" s="426" t="s">
        <v>314</v>
      </c>
      <c r="B80" s="553">
        <v>3807</v>
      </c>
      <c r="C80" s="553">
        <v>152267</v>
      </c>
      <c r="D80" s="544" t="s">
        <v>377</v>
      </c>
      <c r="E80" s="554">
        <v>3865</v>
      </c>
    </row>
    <row r="81" spans="1:5" s="100" customFormat="1" ht="20.25" customHeight="1">
      <c r="A81" s="427" t="s">
        <v>303</v>
      </c>
      <c r="B81" s="612">
        <v>11078</v>
      </c>
      <c r="C81" s="612">
        <v>941615</v>
      </c>
      <c r="D81" s="620" t="s">
        <v>461</v>
      </c>
      <c r="E81" s="614">
        <v>11147</v>
      </c>
    </row>
    <row r="82" spans="1:5" s="100" customFormat="1" ht="20.25" customHeight="1">
      <c r="A82" s="426" t="s">
        <v>304</v>
      </c>
      <c r="B82" s="545">
        <v>4809</v>
      </c>
      <c r="C82" s="545">
        <v>192346</v>
      </c>
      <c r="D82" s="549" t="s">
        <v>377</v>
      </c>
      <c r="E82" s="432">
        <v>4919</v>
      </c>
    </row>
    <row r="83" spans="1:5" s="100" customFormat="1" ht="20.25" customHeight="1">
      <c r="A83" s="426" t="s">
        <v>305</v>
      </c>
      <c r="B83" s="545">
        <v>6867</v>
      </c>
      <c r="C83" s="545">
        <v>274669</v>
      </c>
      <c r="D83" s="549" t="s">
        <v>377</v>
      </c>
      <c r="E83" s="432">
        <v>7028</v>
      </c>
    </row>
    <row r="84" spans="1:5" s="100" customFormat="1" ht="20.25" customHeight="1">
      <c r="A84" s="426" t="s">
        <v>306</v>
      </c>
      <c r="B84" s="545">
        <v>2949</v>
      </c>
      <c r="C84" s="545">
        <v>132704</v>
      </c>
      <c r="D84" s="549" t="s">
        <v>465</v>
      </c>
      <c r="E84" s="432">
        <v>3022</v>
      </c>
    </row>
    <row r="85" spans="1:5" s="100" customFormat="1" ht="20.25" customHeight="1">
      <c r="A85" s="426" t="s">
        <v>307</v>
      </c>
      <c r="B85" s="545">
        <v>5161</v>
      </c>
      <c r="C85" s="545">
        <v>206434</v>
      </c>
      <c r="D85" s="549" t="s">
        <v>377</v>
      </c>
      <c r="E85" s="432">
        <v>3883</v>
      </c>
    </row>
    <row r="86" spans="1:5" s="100" customFormat="1" ht="20.25" customHeight="1">
      <c r="A86" s="426" t="s">
        <v>308</v>
      </c>
      <c r="B86" s="545">
        <v>5171</v>
      </c>
      <c r="C86" s="545">
        <v>180964</v>
      </c>
      <c r="D86" s="549" t="s">
        <v>385</v>
      </c>
      <c r="E86" s="432">
        <v>5101</v>
      </c>
    </row>
    <row r="87" spans="1:5" s="100" customFormat="1" ht="20.25" customHeight="1">
      <c r="A87" s="427" t="s">
        <v>302</v>
      </c>
      <c r="B87" s="612">
        <v>3375</v>
      </c>
      <c r="C87" s="612">
        <v>236247</v>
      </c>
      <c r="D87" s="621" t="s">
        <v>706</v>
      </c>
      <c r="E87" s="614">
        <v>3010</v>
      </c>
    </row>
    <row r="88" spans="1:5" s="100" customFormat="1" ht="20.25" customHeight="1">
      <c r="A88" s="427" t="s">
        <v>131</v>
      </c>
      <c r="B88" s="612">
        <v>107046</v>
      </c>
      <c r="C88" s="612">
        <f>SUM(C89:C119)</f>
        <v>10704583</v>
      </c>
      <c r="D88" s="621">
        <v>0.01</v>
      </c>
      <c r="E88" s="614">
        <v>104618</v>
      </c>
    </row>
    <row r="89" spans="1:5" s="100" customFormat="1" ht="20.25" customHeight="1">
      <c r="A89" s="426" t="s">
        <v>485</v>
      </c>
      <c r="B89" s="545">
        <v>9841</v>
      </c>
      <c r="C89" s="545">
        <v>984007</v>
      </c>
      <c r="D89" s="576">
        <v>0.01</v>
      </c>
      <c r="E89" s="432">
        <v>9759</v>
      </c>
    </row>
    <row r="90" spans="1:5" s="100" customFormat="1" ht="20.25" customHeight="1">
      <c r="A90" s="426" t="s">
        <v>486</v>
      </c>
      <c r="B90" s="545">
        <v>8610</v>
      </c>
      <c r="C90" s="545">
        <v>860941</v>
      </c>
      <c r="D90" s="576">
        <v>0.01</v>
      </c>
      <c r="E90" s="432">
        <v>8511</v>
      </c>
    </row>
    <row r="91" spans="1:5" s="110" customFormat="1" ht="20.25" customHeight="1">
      <c r="A91" s="426" t="s">
        <v>348</v>
      </c>
      <c r="B91" s="545">
        <v>8180</v>
      </c>
      <c r="C91" s="545">
        <v>817922</v>
      </c>
      <c r="D91" s="576">
        <v>0.01</v>
      </c>
      <c r="E91" s="432">
        <v>7863</v>
      </c>
    </row>
    <row r="92" spans="1:5" s="110" customFormat="1" ht="20.25" customHeight="1">
      <c r="A92" s="426" t="s">
        <v>487</v>
      </c>
      <c r="B92" s="545">
        <v>7994</v>
      </c>
      <c r="C92" s="545">
        <v>799342</v>
      </c>
      <c r="D92" s="576">
        <v>0.01</v>
      </c>
      <c r="E92" s="432">
        <v>8010</v>
      </c>
    </row>
    <row r="93" spans="1:5" s="100" customFormat="1" ht="20.25" customHeight="1">
      <c r="A93" s="426" t="s">
        <v>346</v>
      </c>
      <c r="B93" s="545">
        <v>7125</v>
      </c>
      <c r="C93" s="545">
        <v>712486</v>
      </c>
      <c r="D93" s="576">
        <v>0.01</v>
      </c>
      <c r="E93" s="432">
        <v>7121</v>
      </c>
    </row>
    <row r="94" spans="1:5" s="111" customFormat="1" ht="20.25" customHeight="1">
      <c r="A94" s="426" t="s">
        <v>488</v>
      </c>
      <c r="B94" s="545">
        <v>5829</v>
      </c>
      <c r="C94" s="545">
        <v>582816</v>
      </c>
      <c r="D94" s="576">
        <v>0.01</v>
      </c>
      <c r="E94" s="432">
        <v>5862</v>
      </c>
    </row>
    <row r="95" spans="1:5" s="110" customFormat="1" ht="20.25" customHeight="1">
      <c r="A95" s="426" t="s">
        <v>349</v>
      </c>
      <c r="B95" s="545">
        <v>5803</v>
      </c>
      <c r="C95" s="545">
        <v>580275</v>
      </c>
      <c r="D95" s="576">
        <v>0.01</v>
      </c>
      <c r="E95" s="432">
        <v>5246</v>
      </c>
    </row>
    <row r="96" spans="1:5" s="110" customFormat="1" ht="20.25" customHeight="1">
      <c r="A96" s="426" t="s">
        <v>489</v>
      </c>
      <c r="B96" s="545">
        <v>5366</v>
      </c>
      <c r="C96" s="545">
        <v>536600</v>
      </c>
      <c r="D96" s="576">
        <v>0.01</v>
      </c>
      <c r="E96" s="432">
        <v>5281</v>
      </c>
    </row>
    <row r="97" spans="1:5" s="112" customFormat="1" ht="20.25" customHeight="1">
      <c r="A97" s="426" t="s">
        <v>345</v>
      </c>
      <c r="B97" s="545">
        <v>4810</v>
      </c>
      <c r="C97" s="545">
        <v>480950</v>
      </c>
      <c r="D97" s="576">
        <v>0.01</v>
      </c>
      <c r="E97" s="432">
        <v>4860</v>
      </c>
    </row>
    <row r="98" spans="1:5" s="110" customFormat="1" ht="20.25" customHeight="1">
      <c r="A98" s="426" t="s">
        <v>347</v>
      </c>
      <c r="B98" s="545">
        <v>8045</v>
      </c>
      <c r="C98" s="545">
        <v>402295</v>
      </c>
      <c r="D98" s="576">
        <v>0.02</v>
      </c>
      <c r="E98" s="432">
        <v>7734</v>
      </c>
    </row>
    <row r="99" spans="1:5" s="110" customFormat="1" ht="20.25" customHeight="1">
      <c r="A99" s="426" t="s">
        <v>481</v>
      </c>
      <c r="B99" s="545">
        <v>9327</v>
      </c>
      <c r="C99" s="545">
        <v>373070</v>
      </c>
      <c r="D99" s="576">
        <v>2.5000000000000001E-2</v>
      </c>
      <c r="E99" s="432">
        <v>9139</v>
      </c>
    </row>
    <row r="100" spans="1:5" s="100" customFormat="1" ht="20.25" customHeight="1">
      <c r="A100" s="426" t="s">
        <v>490</v>
      </c>
      <c r="B100" s="545">
        <v>12037</v>
      </c>
      <c r="C100" s="545">
        <v>361087</v>
      </c>
      <c r="D100" s="576">
        <v>3.3329999999999999E-2</v>
      </c>
      <c r="E100" s="432">
        <v>11583</v>
      </c>
    </row>
    <row r="101" spans="1:5" s="110" customFormat="1" ht="20.25" customHeight="1">
      <c r="A101" s="426" t="s">
        <v>491</v>
      </c>
      <c r="B101" s="545">
        <v>7282</v>
      </c>
      <c r="C101" s="545">
        <v>364059</v>
      </c>
      <c r="D101" s="576">
        <v>0.02</v>
      </c>
      <c r="E101" s="432">
        <v>6771</v>
      </c>
    </row>
    <row r="102" spans="1:5" s="100" customFormat="1" ht="20.25" customHeight="1">
      <c r="A102" s="426" t="s">
        <v>492</v>
      </c>
      <c r="B102" s="545">
        <v>6658</v>
      </c>
      <c r="C102" s="545">
        <v>332865</v>
      </c>
      <c r="D102" s="576">
        <v>0.02</v>
      </c>
      <c r="E102" s="432">
        <v>6148</v>
      </c>
    </row>
    <row r="103" spans="1:5" s="100" customFormat="1" ht="20.25" customHeight="1">
      <c r="A103" s="426" t="s">
        <v>493</v>
      </c>
      <c r="B103" s="545">
        <v>5422</v>
      </c>
      <c r="C103" s="545">
        <v>271141</v>
      </c>
      <c r="D103" s="576">
        <v>0.02</v>
      </c>
      <c r="E103" s="432">
        <v>5418</v>
      </c>
    </row>
    <row r="104" spans="1:5" s="100" customFormat="1" ht="20.25" customHeight="1">
      <c r="A104" s="426" t="s">
        <v>494</v>
      </c>
      <c r="B104" s="545">
        <v>5961</v>
      </c>
      <c r="C104" s="545">
        <v>298059</v>
      </c>
      <c r="D104" s="576">
        <v>0.02</v>
      </c>
      <c r="E104" s="432">
        <v>5629</v>
      </c>
    </row>
    <row r="105" spans="1:5" s="100" customFormat="1" ht="20.25" customHeight="1">
      <c r="A105" s="426" t="s">
        <v>495</v>
      </c>
      <c r="B105" s="545">
        <v>4564</v>
      </c>
      <c r="C105" s="545">
        <v>228197</v>
      </c>
      <c r="D105" s="576">
        <v>0.02</v>
      </c>
      <c r="E105" s="432">
        <v>4658</v>
      </c>
    </row>
    <row r="106" spans="1:5" s="100" customFormat="1" ht="20.25" customHeight="1">
      <c r="A106" s="426" t="s">
        <v>496</v>
      </c>
      <c r="B106" s="545">
        <v>3463</v>
      </c>
      <c r="C106" s="545">
        <v>173193</v>
      </c>
      <c r="D106" s="576">
        <v>0.02</v>
      </c>
      <c r="E106" s="432">
        <v>3409</v>
      </c>
    </row>
    <row r="107" spans="1:5" s="110" customFormat="1" ht="20.25" customHeight="1">
      <c r="A107" s="426" t="s">
        <v>497</v>
      </c>
      <c r="B107" s="545">
        <v>4327</v>
      </c>
      <c r="C107" s="545">
        <v>173062</v>
      </c>
      <c r="D107" s="576">
        <v>2.5000000000000001E-2</v>
      </c>
      <c r="E107" s="432">
        <v>4141</v>
      </c>
    </row>
    <row r="108" spans="1:5" s="100" customFormat="1" ht="20.25" customHeight="1">
      <c r="A108" s="426" t="s">
        <v>498</v>
      </c>
      <c r="B108" s="545">
        <v>4119</v>
      </c>
      <c r="C108" s="545">
        <v>205921</v>
      </c>
      <c r="D108" s="576">
        <v>0.02</v>
      </c>
      <c r="E108" s="432">
        <v>3758</v>
      </c>
    </row>
    <row r="109" spans="1:5" s="100" customFormat="1" ht="20.25" customHeight="1">
      <c r="A109" s="426" t="s">
        <v>499</v>
      </c>
      <c r="B109" s="545">
        <v>3516</v>
      </c>
      <c r="C109" s="545">
        <v>175770</v>
      </c>
      <c r="D109" s="576">
        <v>0.02</v>
      </c>
      <c r="E109" s="432">
        <v>3374</v>
      </c>
    </row>
    <row r="110" spans="1:5" s="100" customFormat="1" ht="20.25" customHeight="1">
      <c r="A110" s="426" t="s">
        <v>500</v>
      </c>
      <c r="B110" s="545">
        <v>3368</v>
      </c>
      <c r="C110" s="545">
        <v>168434</v>
      </c>
      <c r="D110" s="576">
        <v>0.02</v>
      </c>
      <c r="E110" s="432">
        <v>3284</v>
      </c>
    </row>
    <row r="111" spans="1:5" s="110" customFormat="1" ht="20.25" customHeight="1">
      <c r="A111" s="426" t="s">
        <v>501</v>
      </c>
      <c r="B111" s="545">
        <v>3068</v>
      </c>
      <c r="C111" s="545">
        <v>153373</v>
      </c>
      <c r="D111" s="576">
        <v>0.02</v>
      </c>
      <c r="E111" s="432">
        <v>3061</v>
      </c>
    </row>
    <row r="112" spans="1:5" s="100" customFormat="1" ht="20.25" customHeight="1">
      <c r="A112" s="426" t="s">
        <v>502</v>
      </c>
      <c r="B112" s="545">
        <v>2569</v>
      </c>
      <c r="C112" s="545">
        <v>128447</v>
      </c>
      <c r="D112" s="576">
        <v>0.02</v>
      </c>
      <c r="E112" s="432">
        <v>2572</v>
      </c>
    </row>
    <row r="113" spans="1:5" s="100" customFormat="1" ht="20.25" customHeight="1">
      <c r="A113" s="426" t="s">
        <v>503</v>
      </c>
      <c r="B113" s="545">
        <v>2562</v>
      </c>
      <c r="C113" s="545">
        <v>128077</v>
      </c>
      <c r="D113" s="576">
        <v>0.02</v>
      </c>
      <c r="E113" s="432">
        <v>2569</v>
      </c>
    </row>
    <row r="114" spans="1:5" s="110" customFormat="1" ht="20.25" customHeight="1">
      <c r="A114" s="428" t="s">
        <v>504</v>
      </c>
      <c r="B114" s="553">
        <v>2000</v>
      </c>
      <c r="C114" s="553">
        <v>92244</v>
      </c>
      <c r="D114" s="577" t="s">
        <v>483</v>
      </c>
      <c r="E114" s="554">
        <v>2000</v>
      </c>
    </row>
    <row r="115" spans="1:5" s="110" customFormat="1" ht="20.25" customHeight="1">
      <c r="A115" s="426" t="s">
        <v>505</v>
      </c>
      <c r="B115" s="545">
        <v>1975</v>
      </c>
      <c r="C115" s="545">
        <v>98718</v>
      </c>
      <c r="D115" s="576">
        <v>0.02</v>
      </c>
      <c r="E115" s="432">
        <v>1961</v>
      </c>
    </row>
    <row r="116" spans="1:5" s="100" customFormat="1" ht="20.25" customHeight="1">
      <c r="A116" s="426" t="s">
        <v>482</v>
      </c>
      <c r="B116" s="545">
        <v>2012</v>
      </c>
      <c r="C116" s="545">
        <v>80442</v>
      </c>
      <c r="D116" s="576">
        <v>2.5000000000000001E-2</v>
      </c>
      <c r="E116" s="432">
        <v>2025</v>
      </c>
    </row>
    <row r="117" spans="1:5" s="110" customFormat="1" ht="20.25" customHeight="1">
      <c r="A117" s="426" t="s">
        <v>506</v>
      </c>
      <c r="B117" s="545">
        <v>2388</v>
      </c>
      <c r="C117" s="545">
        <v>47743</v>
      </c>
      <c r="D117" s="576">
        <v>0.05</v>
      </c>
      <c r="E117" s="432">
        <v>2360</v>
      </c>
    </row>
    <row r="118" spans="1:5" s="100" customFormat="1" ht="20.25" customHeight="1">
      <c r="A118" s="426" t="s">
        <v>507</v>
      </c>
      <c r="B118" s="545">
        <v>1096</v>
      </c>
      <c r="C118" s="545">
        <v>54799</v>
      </c>
      <c r="D118" s="576">
        <v>0.02</v>
      </c>
      <c r="E118" s="432">
        <v>1089</v>
      </c>
    </row>
    <row r="119" spans="1:5" s="110" customFormat="1" ht="20.25" customHeight="1">
      <c r="A119" s="428" t="s">
        <v>508</v>
      </c>
      <c r="B119" s="553">
        <v>1200</v>
      </c>
      <c r="C119" s="553">
        <v>38248</v>
      </c>
      <c r="D119" s="578" t="s">
        <v>484</v>
      </c>
      <c r="E119" s="554">
        <v>1200</v>
      </c>
    </row>
    <row r="120" spans="1:5" s="112" customFormat="1" ht="20.25" customHeight="1">
      <c r="A120" s="427" t="s">
        <v>509</v>
      </c>
      <c r="B120" s="612">
        <v>12990</v>
      </c>
      <c r="C120" s="612">
        <v>1298932</v>
      </c>
      <c r="D120" s="622">
        <v>0.01</v>
      </c>
      <c r="E120" s="614">
        <v>12765</v>
      </c>
    </row>
    <row r="121" spans="1:5" s="112" customFormat="1" ht="20.25" customHeight="1">
      <c r="A121" s="426" t="s">
        <v>527</v>
      </c>
      <c r="B121" s="545">
        <v>4647</v>
      </c>
      <c r="C121" s="545">
        <v>232367</v>
      </c>
      <c r="D121" s="579">
        <v>0.02</v>
      </c>
      <c r="E121" s="432">
        <v>4613</v>
      </c>
    </row>
    <row r="122" spans="1:5" s="112" customFormat="1" ht="20.25" customHeight="1">
      <c r="A122" s="426" t="s">
        <v>321</v>
      </c>
      <c r="B122" s="545">
        <f>281909/50</f>
        <v>5638.18</v>
      </c>
      <c r="C122" s="545">
        <v>281909</v>
      </c>
      <c r="D122" s="576">
        <v>0.02</v>
      </c>
      <c r="E122" s="432">
        <v>5547</v>
      </c>
    </row>
    <row r="123" spans="1:5" s="112" customFormat="1" ht="20.25" customHeight="1">
      <c r="A123" s="426" t="s">
        <v>322</v>
      </c>
      <c r="B123" s="545">
        <v>3598</v>
      </c>
      <c r="C123" s="545">
        <v>179894</v>
      </c>
      <c r="D123" s="576">
        <v>0.02</v>
      </c>
      <c r="E123" s="432">
        <v>3686</v>
      </c>
    </row>
    <row r="124" spans="1:5" s="112" customFormat="1" ht="20.25" customHeight="1">
      <c r="A124" s="580" t="s">
        <v>323</v>
      </c>
      <c r="B124" s="550">
        <v>1512</v>
      </c>
      <c r="C124" s="550">
        <v>75644</v>
      </c>
      <c r="D124" s="581">
        <v>0.02</v>
      </c>
      <c r="E124" s="552">
        <v>1527</v>
      </c>
    </row>
    <row r="125" spans="1:5" s="112" customFormat="1" ht="20.25" customHeight="1">
      <c r="A125" s="580" t="s">
        <v>324</v>
      </c>
      <c r="B125" s="550">
        <v>760</v>
      </c>
      <c r="C125" s="550">
        <v>37956</v>
      </c>
      <c r="D125" s="581">
        <v>0.02</v>
      </c>
      <c r="E125" s="552">
        <v>772</v>
      </c>
    </row>
    <row r="126" spans="1:5" s="112" customFormat="1" ht="20.25" customHeight="1">
      <c r="A126" s="580" t="s">
        <v>325</v>
      </c>
      <c r="B126" s="556">
        <v>1368</v>
      </c>
      <c r="C126" s="556">
        <v>68385</v>
      </c>
      <c r="D126" s="581">
        <v>0.02</v>
      </c>
      <c r="E126" s="557">
        <v>1370</v>
      </c>
    </row>
    <row r="127" spans="1:5" s="112" customFormat="1" ht="20.25" customHeight="1">
      <c r="A127" s="580" t="s">
        <v>326</v>
      </c>
      <c r="B127" s="550">
        <v>1182</v>
      </c>
      <c r="C127" s="550">
        <v>59064</v>
      </c>
      <c r="D127" s="581">
        <v>0.02</v>
      </c>
      <c r="E127" s="552">
        <v>1177</v>
      </c>
    </row>
    <row r="128" spans="1:5" s="112" customFormat="1" ht="20.25" customHeight="1">
      <c r="A128" s="580" t="s">
        <v>327</v>
      </c>
      <c r="B128" s="550">
        <v>1511</v>
      </c>
      <c r="C128" s="550">
        <v>60441</v>
      </c>
      <c r="D128" s="581">
        <v>2.5000000000000001E-2</v>
      </c>
      <c r="E128" s="552">
        <v>1510</v>
      </c>
    </row>
    <row r="129" spans="1:5" s="112" customFormat="1" ht="20.25" customHeight="1">
      <c r="A129" s="580" t="s">
        <v>528</v>
      </c>
      <c r="B129" s="550">
        <v>1021</v>
      </c>
      <c r="C129" s="550">
        <v>40819</v>
      </c>
      <c r="D129" s="581">
        <v>2.5000000000000001E-2</v>
      </c>
      <c r="E129" s="552">
        <v>1008</v>
      </c>
    </row>
    <row r="130" spans="1:5" s="112" customFormat="1" ht="20.25" customHeight="1">
      <c r="A130" s="580" t="s">
        <v>328</v>
      </c>
      <c r="B130" s="550">
        <v>878</v>
      </c>
      <c r="C130" s="550">
        <v>35131</v>
      </c>
      <c r="D130" s="582">
        <v>2.5000000000000001E-2</v>
      </c>
      <c r="E130" s="552">
        <v>864</v>
      </c>
    </row>
    <row r="131" spans="1:5" s="112" customFormat="1" ht="20.25" customHeight="1">
      <c r="A131" s="580" t="s">
        <v>329</v>
      </c>
      <c r="B131" s="550">
        <v>749</v>
      </c>
      <c r="C131" s="550">
        <v>37426</v>
      </c>
      <c r="D131" s="581">
        <v>0.02</v>
      </c>
      <c r="E131" s="552">
        <v>752</v>
      </c>
    </row>
    <row r="132" spans="1:5" s="112" customFormat="1" ht="20.25" customHeight="1">
      <c r="A132" s="580" t="s">
        <v>330</v>
      </c>
      <c r="B132" s="550">
        <v>948</v>
      </c>
      <c r="C132" s="550">
        <v>33167</v>
      </c>
      <c r="D132" s="581">
        <v>2.8571428571428571E-2</v>
      </c>
      <c r="E132" s="552">
        <v>947</v>
      </c>
    </row>
    <row r="133" spans="1:5" s="112" customFormat="1" ht="20.25" customHeight="1">
      <c r="A133" s="580" t="s">
        <v>331</v>
      </c>
      <c r="B133" s="550">
        <v>783</v>
      </c>
      <c r="C133" s="550">
        <v>39117</v>
      </c>
      <c r="D133" s="582">
        <v>0.02</v>
      </c>
      <c r="E133" s="552">
        <v>793</v>
      </c>
    </row>
    <row r="134" spans="1:5" s="112" customFormat="1" ht="20.25" customHeight="1">
      <c r="A134" s="580" t="s">
        <v>332</v>
      </c>
      <c r="B134" s="550">
        <v>426</v>
      </c>
      <c r="C134" s="550">
        <v>21324</v>
      </c>
      <c r="D134" s="581">
        <v>0.02</v>
      </c>
      <c r="E134" s="552">
        <v>441</v>
      </c>
    </row>
    <row r="135" spans="1:5" s="112" customFormat="1" ht="20.25" customHeight="1">
      <c r="A135" s="580" t="s">
        <v>333</v>
      </c>
      <c r="B135" s="550">
        <v>485</v>
      </c>
      <c r="C135" s="550">
        <v>19406</v>
      </c>
      <c r="D135" s="581">
        <v>2.5000000000000001E-2</v>
      </c>
      <c r="E135" s="552">
        <v>492</v>
      </c>
    </row>
    <row r="136" spans="1:5" s="112" customFormat="1" ht="20.25" customHeight="1">
      <c r="A136" s="580" t="s">
        <v>334</v>
      </c>
      <c r="B136" s="550">
        <v>679</v>
      </c>
      <c r="C136" s="550">
        <v>27174</v>
      </c>
      <c r="D136" s="581">
        <v>2.5000000000000001E-2</v>
      </c>
      <c r="E136" s="552">
        <v>687</v>
      </c>
    </row>
    <row r="137" spans="1:5" s="112" customFormat="1" ht="20.25" customHeight="1">
      <c r="A137" s="580" t="s">
        <v>335</v>
      </c>
      <c r="B137" s="550">
        <v>717</v>
      </c>
      <c r="C137" s="550">
        <v>25090</v>
      </c>
      <c r="D137" s="581">
        <v>2.8571428571428571E-2</v>
      </c>
      <c r="E137" s="552">
        <v>757</v>
      </c>
    </row>
    <row r="138" spans="1:5" s="112" customFormat="1" ht="20.25" customHeight="1">
      <c r="A138" s="580" t="s">
        <v>336</v>
      </c>
      <c r="B138" s="550">
        <v>693</v>
      </c>
      <c r="C138" s="550">
        <v>24243</v>
      </c>
      <c r="D138" s="581">
        <v>2.8571428571428571E-2</v>
      </c>
      <c r="E138" s="552">
        <v>684</v>
      </c>
    </row>
    <row r="139" spans="1:5" s="583" customFormat="1" ht="20.25" customHeight="1">
      <c r="A139" s="427" t="s">
        <v>529</v>
      </c>
      <c r="B139" s="617">
        <v>13289</v>
      </c>
      <c r="C139" s="617">
        <v>1328884</v>
      </c>
      <c r="D139" s="623" t="s">
        <v>384</v>
      </c>
      <c r="E139" s="619">
        <v>13118</v>
      </c>
    </row>
    <row r="140" spans="1:5" s="583" customFormat="1" ht="20.25" customHeight="1">
      <c r="A140" s="584" t="s">
        <v>530</v>
      </c>
      <c r="B140" s="562">
        <v>6775</v>
      </c>
      <c r="C140" s="562">
        <v>677491</v>
      </c>
      <c r="D140" s="585" t="s">
        <v>384</v>
      </c>
      <c r="E140" s="548">
        <v>6703</v>
      </c>
    </row>
    <row r="141" spans="1:5" s="583" customFormat="1" ht="20.25" customHeight="1">
      <c r="A141" s="426" t="s">
        <v>535</v>
      </c>
      <c r="B141" s="546">
        <v>3537</v>
      </c>
      <c r="C141" s="546">
        <v>176861</v>
      </c>
      <c r="D141" s="573" t="s">
        <v>412</v>
      </c>
      <c r="E141" s="548">
        <v>3477</v>
      </c>
    </row>
    <row r="142" spans="1:5" s="583" customFormat="1" ht="20.25" customHeight="1">
      <c r="A142" s="584" t="s">
        <v>536</v>
      </c>
      <c r="B142" s="546">
        <v>2288</v>
      </c>
      <c r="C142" s="546">
        <v>114366</v>
      </c>
      <c r="D142" s="573" t="s">
        <v>412</v>
      </c>
      <c r="E142" s="548">
        <v>2294</v>
      </c>
    </row>
    <row r="143" spans="1:5" s="583" customFormat="1" ht="20.25" customHeight="1">
      <c r="A143" s="584" t="s">
        <v>537</v>
      </c>
      <c r="B143" s="562">
        <v>985</v>
      </c>
      <c r="C143" s="562">
        <v>29534</v>
      </c>
      <c r="D143" s="586" t="s">
        <v>449</v>
      </c>
      <c r="E143" s="564">
        <v>999</v>
      </c>
    </row>
    <row r="144" spans="1:5" s="583" customFormat="1" ht="20.25" customHeight="1">
      <c r="A144" s="584" t="s">
        <v>538</v>
      </c>
      <c r="B144" s="562">
        <v>897</v>
      </c>
      <c r="C144" s="562">
        <v>44806</v>
      </c>
      <c r="D144" s="586" t="s">
        <v>412</v>
      </c>
      <c r="E144" s="564">
        <v>895</v>
      </c>
    </row>
    <row r="145" spans="1:5" s="583" customFormat="1" ht="20.25" customHeight="1">
      <c r="A145" s="584" t="s">
        <v>539</v>
      </c>
      <c r="B145" s="546">
        <v>1585</v>
      </c>
      <c r="C145" s="546">
        <v>47527</v>
      </c>
      <c r="D145" s="573" t="s">
        <v>449</v>
      </c>
      <c r="E145" s="564">
        <v>1466</v>
      </c>
    </row>
    <row r="146" spans="1:5" s="583" customFormat="1" ht="20.25" customHeight="1">
      <c r="A146" s="584" t="s">
        <v>540</v>
      </c>
      <c r="B146" s="546">
        <v>1014</v>
      </c>
      <c r="C146" s="546">
        <v>30437</v>
      </c>
      <c r="D146" s="587" t="s">
        <v>449</v>
      </c>
      <c r="E146" s="548">
        <v>1019</v>
      </c>
    </row>
    <row r="147" spans="1:5" s="583" customFormat="1" ht="20.25" customHeight="1">
      <c r="A147" s="584" t="s">
        <v>541</v>
      </c>
      <c r="B147" s="562">
        <v>1279</v>
      </c>
      <c r="C147" s="562">
        <v>63946</v>
      </c>
      <c r="D147" s="586" t="s">
        <v>412</v>
      </c>
      <c r="E147" s="564">
        <v>1204</v>
      </c>
    </row>
    <row r="148" spans="1:5" s="583" customFormat="1" ht="20.25" customHeight="1">
      <c r="A148" s="584" t="s">
        <v>542</v>
      </c>
      <c r="B148" s="546">
        <v>1187</v>
      </c>
      <c r="C148" s="546">
        <v>35595</v>
      </c>
      <c r="D148" s="573" t="s">
        <v>449</v>
      </c>
      <c r="E148" s="548">
        <v>1178</v>
      </c>
    </row>
    <row r="149" spans="1:5" s="583" customFormat="1" ht="20.25" customHeight="1">
      <c r="A149" s="584" t="s">
        <v>543</v>
      </c>
      <c r="B149" s="546">
        <v>2038</v>
      </c>
      <c r="C149" s="546">
        <v>81512</v>
      </c>
      <c r="D149" s="573" t="s">
        <v>414</v>
      </c>
      <c r="E149" s="564">
        <v>2043</v>
      </c>
    </row>
    <row r="150" spans="1:5" s="583" customFormat="1" ht="20.25" customHeight="1">
      <c r="A150" s="584" t="s">
        <v>544</v>
      </c>
      <c r="B150" s="546">
        <v>537</v>
      </c>
      <c r="C150" s="546">
        <v>26809</v>
      </c>
      <c r="D150" s="573" t="s">
        <v>412</v>
      </c>
      <c r="E150" s="548">
        <v>533</v>
      </c>
    </row>
    <row r="151" spans="1:5" s="112" customFormat="1" ht="20.25" customHeight="1">
      <c r="A151" s="427" t="s">
        <v>545</v>
      </c>
      <c r="B151" s="612">
        <v>17474</v>
      </c>
      <c r="C151" s="612">
        <v>1747324</v>
      </c>
      <c r="D151" s="624" t="s">
        <v>559</v>
      </c>
      <c r="E151" s="614">
        <v>17299</v>
      </c>
    </row>
    <row r="152" spans="1:5" s="112" customFormat="1" ht="20.25" customHeight="1">
      <c r="A152" s="430" t="s">
        <v>337</v>
      </c>
      <c r="B152" s="545">
        <v>5175</v>
      </c>
      <c r="C152" s="545">
        <v>517440</v>
      </c>
      <c r="D152" s="567" t="s">
        <v>560</v>
      </c>
      <c r="E152" s="432">
        <v>5026</v>
      </c>
    </row>
    <row r="153" spans="1:5" s="583" customFormat="1" ht="20.25" customHeight="1">
      <c r="A153" s="430" t="s">
        <v>338</v>
      </c>
      <c r="B153" s="553">
        <v>2326</v>
      </c>
      <c r="C153" s="553">
        <v>93019</v>
      </c>
      <c r="D153" s="588" t="s">
        <v>414</v>
      </c>
      <c r="E153" s="554">
        <v>2330</v>
      </c>
    </row>
    <row r="154" spans="1:5" s="112" customFormat="1" ht="20.25" customHeight="1">
      <c r="A154" s="430" t="s">
        <v>339</v>
      </c>
      <c r="B154" s="545">
        <v>2489</v>
      </c>
      <c r="C154" s="545">
        <v>87101</v>
      </c>
      <c r="D154" s="567" t="s">
        <v>441</v>
      </c>
      <c r="E154" s="432">
        <v>2492</v>
      </c>
    </row>
    <row r="155" spans="1:5" s="112" customFormat="1" ht="20.25" customHeight="1">
      <c r="A155" s="430" t="s">
        <v>340</v>
      </c>
      <c r="B155" s="545">
        <v>4909</v>
      </c>
      <c r="C155" s="545">
        <v>245430</v>
      </c>
      <c r="D155" s="547" t="s">
        <v>412</v>
      </c>
      <c r="E155" s="432">
        <v>4859</v>
      </c>
    </row>
    <row r="156" spans="1:5" s="112" customFormat="1" ht="20.25" customHeight="1">
      <c r="A156" s="430" t="s">
        <v>341</v>
      </c>
      <c r="B156" s="545">
        <v>3543</v>
      </c>
      <c r="C156" s="545">
        <v>141681</v>
      </c>
      <c r="D156" s="547" t="s">
        <v>561</v>
      </c>
      <c r="E156" s="432">
        <v>3467</v>
      </c>
    </row>
    <row r="157" spans="1:5" s="112" customFormat="1" ht="20.25" customHeight="1">
      <c r="A157" s="430" t="s">
        <v>342</v>
      </c>
      <c r="B157" s="545">
        <v>2570</v>
      </c>
      <c r="C157" s="545">
        <v>102779</v>
      </c>
      <c r="D157" s="547" t="s">
        <v>561</v>
      </c>
      <c r="E157" s="432">
        <v>2597</v>
      </c>
    </row>
    <row r="158" spans="1:5" s="112" customFormat="1" ht="20.25" customHeight="1">
      <c r="A158" s="430" t="s">
        <v>562</v>
      </c>
      <c r="B158" s="545">
        <v>1100</v>
      </c>
      <c r="C158" s="545">
        <v>32973</v>
      </c>
      <c r="D158" s="549" t="s">
        <v>449</v>
      </c>
      <c r="E158" s="432">
        <v>1100</v>
      </c>
    </row>
    <row r="159" spans="1:5" s="112" customFormat="1" ht="20.25" customHeight="1">
      <c r="A159" s="430" t="s">
        <v>563</v>
      </c>
      <c r="B159" s="545">
        <v>4538</v>
      </c>
      <c r="C159" s="545">
        <v>136125</v>
      </c>
      <c r="D159" s="549" t="s">
        <v>449</v>
      </c>
      <c r="E159" s="432">
        <v>4510</v>
      </c>
    </row>
    <row r="160" spans="1:5" s="112" customFormat="1" ht="20.25" customHeight="1">
      <c r="A160" s="430" t="s">
        <v>564</v>
      </c>
      <c r="B160" s="545">
        <v>1534</v>
      </c>
      <c r="C160" s="545">
        <v>46012</v>
      </c>
      <c r="D160" s="549" t="s">
        <v>449</v>
      </c>
      <c r="E160" s="432">
        <v>1548</v>
      </c>
    </row>
    <row r="161" spans="1:5" s="112" customFormat="1" ht="20.25" customHeight="1">
      <c r="A161" s="430" t="s">
        <v>565</v>
      </c>
      <c r="B161" s="545">
        <v>1202</v>
      </c>
      <c r="C161" s="545">
        <v>60014</v>
      </c>
      <c r="D161" s="549" t="s">
        <v>566</v>
      </c>
      <c r="E161" s="432">
        <v>1211</v>
      </c>
    </row>
    <row r="162" spans="1:5" s="112" customFormat="1" ht="20.25" customHeight="1">
      <c r="A162" s="430" t="s">
        <v>567</v>
      </c>
      <c r="B162" s="545">
        <v>1596</v>
      </c>
      <c r="C162" s="545">
        <v>53922</v>
      </c>
      <c r="D162" s="549" t="s">
        <v>449</v>
      </c>
      <c r="E162" s="432">
        <v>1621</v>
      </c>
    </row>
    <row r="163" spans="1:5" s="112" customFormat="1" ht="20.25" customHeight="1">
      <c r="A163" s="430" t="s">
        <v>343</v>
      </c>
      <c r="B163" s="545">
        <v>956</v>
      </c>
      <c r="C163" s="545">
        <v>28656</v>
      </c>
      <c r="D163" s="549" t="s">
        <v>449</v>
      </c>
      <c r="E163" s="432">
        <v>963</v>
      </c>
    </row>
    <row r="164" spans="1:5" s="112" customFormat="1" ht="20.25" customHeight="1">
      <c r="A164" s="430" t="s">
        <v>568</v>
      </c>
      <c r="B164" s="553">
        <v>2096</v>
      </c>
      <c r="C164" s="553">
        <v>83856</v>
      </c>
      <c r="D164" s="547" t="s">
        <v>561</v>
      </c>
      <c r="E164" s="554">
        <v>2094</v>
      </c>
    </row>
    <row r="165" spans="1:5" s="112" customFormat="1" ht="20.25" customHeight="1">
      <c r="A165" s="430" t="s">
        <v>344</v>
      </c>
      <c r="B165" s="553">
        <v>2341</v>
      </c>
      <c r="C165" s="553">
        <v>70229</v>
      </c>
      <c r="D165" s="549" t="s">
        <v>449</v>
      </c>
      <c r="E165" s="554">
        <v>2346</v>
      </c>
    </row>
    <row r="166" spans="1:5" s="112" customFormat="1" ht="20.25" customHeight="1">
      <c r="A166" s="426" t="s">
        <v>569</v>
      </c>
      <c r="B166" s="545">
        <v>1867</v>
      </c>
      <c r="C166" s="545">
        <v>55995</v>
      </c>
      <c r="D166" s="549" t="s">
        <v>449</v>
      </c>
      <c r="E166" s="432">
        <v>1860</v>
      </c>
    </row>
    <row r="167" spans="1:5" s="112" customFormat="1" ht="20.25" customHeight="1">
      <c r="A167" s="427" t="s">
        <v>570</v>
      </c>
      <c r="B167" s="625">
        <v>15249</v>
      </c>
      <c r="C167" s="625">
        <v>1524835</v>
      </c>
      <c r="D167" s="613" t="s">
        <v>384</v>
      </c>
      <c r="E167" s="614">
        <v>15283</v>
      </c>
    </row>
    <row r="168" spans="1:5" s="112" customFormat="1" ht="20.25" customHeight="1">
      <c r="A168" s="428" t="s">
        <v>571</v>
      </c>
      <c r="B168" s="589">
        <v>5261</v>
      </c>
      <c r="C168" s="589">
        <v>526010</v>
      </c>
      <c r="D168" s="590" t="s">
        <v>384</v>
      </c>
      <c r="E168" s="552">
        <v>5202</v>
      </c>
    </row>
    <row r="169" spans="1:5" s="112" customFormat="1" ht="20.25" customHeight="1">
      <c r="A169" s="430" t="s">
        <v>572</v>
      </c>
      <c r="B169" s="589">
        <v>4465</v>
      </c>
      <c r="C169" s="589">
        <v>223213</v>
      </c>
      <c r="D169" s="590" t="s">
        <v>412</v>
      </c>
      <c r="E169" s="552">
        <v>4467</v>
      </c>
    </row>
    <row r="170" spans="1:5" s="112" customFormat="1" ht="20.25" customHeight="1">
      <c r="A170" s="428" t="s">
        <v>573</v>
      </c>
      <c r="B170" s="589">
        <v>4884</v>
      </c>
      <c r="C170" s="589">
        <v>244163</v>
      </c>
      <c r="D170" s="590" t="s">
        <v>412</v>
      </c>
      <c r="E170" s="552">
        <v>4943</v>
      </c>
    </row>
    <row r="171" spans="1:5" s="112" customFormat="1" ht="20.25" customHeight="1">
      <c r="A171" s="430" t="s">
        <v>574</v>
      </c>
      <c r="B171" s="589">
        <v>2384</v>
      </c>
      <c r="C171" s="589">
        <v>95358</v>
      </c>
      <c r="D171" s="590" t="s">
        <v>414</v>
      </c>
      <c r="E171" s="552">
        <v>2401</v>
      </c>
    </row>
    <row r="172" spans="1:5" s="112" customFormat="1" ht="20.25" customHeight="1">
      <c r="A172" s="428" t="s">
        <v>575</v>
      </c>
      <c r="B172" s="589">
        <v>2328</v>
      </c>
      <c r="C172" s="589">
        <v>69813</v>
      </c>
      <c r="D172" s="590" t="s">
        <v>576</v>
      </c>
      <c r="E172" s="552">
        <v>2333</v>
      </c>
    </row>
    <row r="173" spans="1:5" s="112" customFormat="1" ht="20.25" customHeight="1">
      <c r="A173" s="430" t="s">
        <v>577</v>
      </c>
      <c r="B173" s="589">
        <v>2122</v>
      </c>
      <c r="C173" s="589">
        <v>74263</v>
      </c>
      <c r="D173" s="590" t="s">
        <v>578</v>
      </c>
      <c r="E173" s="552">
        <v>2147</v>
      </c>
    </row>
    <row r="174" spans="1:5" s="112" customFormat="1" ht="20.25" customHeight="1">
      <c r="A174" s="428" t="s">
        <v>579</v>
      </c>
      <c r="B174" s="589">
        <v>3908</v>
      </c>
      <c r="C174" s="589">
        <v>78147</v>
      </c>
      <c r="D174" s="590" t="s">
        <v>580</v>
      </c>
      <c r="E174" s="552">
        <v>3934</v>
      </c>
    </row>
    <row r="175" spans="1:5" s="112" customFormat="1" ht="20.25" customHeight="1">
      <c r="A175" s="430" t="s">
        <v>581</v>
      </c>
      <c r="B175" s="591">
        <v>914</v>
      </c>
      <c r="C175" s="589">
        <v>22845</v>
      </c>
      <c r="D175" s="590" t="s">
        <v>582</v>
      </c>
      <c r="E175" s="552">
        <v>918</v>
      </c>
    </row>
    <row r="176" spans="1:5" s="112" customFormat="1" ht="20.25" customHeight="1">
      <c r="A176" s="428" t="s">
        <v>583</v>
      </c>
      <c r="B176" s="589">
        <v>1075</v>
      </c>
      <c r="C176" s="589">
        <v>21491</v>
      </c>
      <c r="D176" s="590" t="s">
        <v>450</v>
      </c>
      <c r="E176" s="552">
        <v>1079</v>
      </c>
    </row>
    <row r="177" spans="1:5" s="112" customFormat="1" ht="20.25" customHeight="1">
      <c r="A177" s="430" t="s">
        <v>584</v>
      </c>
      <c r="B177" s="589">
        <v>1012</v>
      </c>
      <c r="C177" s="589">
        <v>20231</v>
      </c>
      <c r="D177" s="590" t="s">
        <v>387</v>
      </c>
      <c r="E177" s="552">
        <v>999</v>
      </c>
    </row>
    <row r="178" spans="1:5" s="112" customFormat="1" ht="20.25" customHeight="1">
      <c r="A178" s="428" t="s">
        <v>585</v>
      </c>
      <c r="B178" s="589">
        <v>1327</v>
      </c>
      <c r="C178" s="589">
        <v>26535</v>
      </c>
      <c r="D178" s="590" t="s">
        <v>450</v>
      </c>
      <c r="E178" s="552">
        <v>1323</v>
      </c>
    </row>
    <row r="179" spans="1:5" s="112" customFormat="1" ht="20.25" customHeight="1">
      <c r="A179" s="430" t="s">
        <v>586</v>
      </c>
      <c r="B179" s="589">
        <v>1262</v>
      </c>
      <c r="C179" s="589">
        <v>25226</v>
      </c>
      <c r="D179" s="590" t="s">
        <v>580</v>
      </c>
      <c r="E179" s="552">
        <v>1277</v>
      </c>
    </row>
    <row r="180" spans="1:5" s="112" customFormat="1" ht="20.25" customHeight="1">
      <c r="A180" s="428" t="s">
        <v>587</v>
      </c>
      <c r="B180" s="589">
        <v>1989</v>
      </c>
      <c r="C180" s="589">
        <v>49715</v>
      </c>
      <c r="D180" s="590" t="s">
        <v>582</v>
      </c>
      <c r="E180" s="552">
        <v>2094</v>
      </c>
    </row>
    <row r="181" spans="1:5" s="112" customFormat="1" ht="20.25" customHeight="1">
      <c r="A181" s="430" t="s">
        <v>588</v>
      </c>
      <c r="B181" s="589">
        <v>1595</v>
      </c>
      <c r="C181" s="589">
        <v>47825</v>
      </c>
      <c r="D181" s="592" t="s">
        <v>449</v>
      </c>
      <c r="E181" s="593">
        <v>1631</v>
      </c>
    </row>
    <row r="182" spans="1:5" s="112" customFormat="1" ht="20.25" customHeight="1">
      <c r="A182" s="427" t="s">
        <v>589</v>
      </c>
      <c r="B182" s="617">
        <v>15768</v>
      </c>
      <c r="C182" s="617">
        <v>1576735</v>
      </c>
      <c r="D182" s="620" t="s">
        <v>384</v>
      </c>
      <c r="E182" s="619">
        <v>15765</v>
      </c>
    </row>
    <row r="183" spans="1:5" s="112" customFormat="1" ht="20.25" customHeight="1">
      <c r="A183" s="428" t="s">
        <v>590</v>
      </c>
      <c r="B183" s="546">
        <v>6235</v>
      </c>
      <c r="C183" s="546">
        <v>187054</v>
      </c>
      <c r="D183" s="573" t="s">
        <v>386</v>
      </c>
      <c r="E183" s="548">
        <v>6231</v>
      </c>
    </row>
    <row r="184" spans="1:5" s="112" customFormat="1" ht="20.25" customHeight="1">
      <c r="A184" s="428" t="s">
        <v>591</v>
      </c>
      <c r="B184" s="546">
        <v>4696</v>
      </c>
      <c r="C184" s="546">
        <v>234771</v>
      </c>
      <c r="D184" s="549" t="s">
        <v>611</v>
      </c>
      <c r="E184" s="548">
        <v>4703</v>
      </c>
    </row>
    <row r="185" spans="1:5" s="112" customFormat="1" ht="20.25" customHeight="1">
      <c r="A185" s="428" t="s">
        <v>592</v>
      </c>
      <c r="B185" s="546">
        <v>5649</v>
      </c>
      <c r="C185" s="546">
        <v>225931</v>
      </c>
      <c r="D185" s="549" t="s">
        <v>377</v>
      </c>
      <c r="E185" s="548">
        <v>5603</v>
      </c>
    </row>
    <row r="186" spans="1:5" s="112" customFormat="1" ht="20.25" customHeight="1">
      <c r="A186" s="428" t="s">
        <v>593</v>
      </c>
      <c r="B186" s="546">
        <v>2380</v>
      </c>
      <c r="C186" s="546">
        <v>95190</v>
      </c>
      <c r="D186" s="549" t="s">
        <v>377</v>
      </c>
      <c r="E186" s="548">
        <v>2299</v>
      </c>
    </row>
    <row r="187" spans="1:5" s="112" customFormat="1" ht="20.25" customHeight="1">
      <c r="A187" s="428" t="s">
        <v>594</v>
      </c>
      <c r="B187" s="546">
        <v>3149</v>
      </c>
      <c r="C187" s="546">
        <v>125951</v>
      </c>
      <c r="D187" s="549" t="s">
        <v>377</v>
      </c>
      <c r="E187" s="548">
        <v>3099</v>
      </c>
    </row>
    <row r="188" spans="1:5" s="112" customFormat="1" ht="20.25" customHeight="1">
      <c r="A188" s="428" t="s">
        <v>595</v>
      </c>
      <c r="B188" s="546">
        <v>1384</v>
      </c>
      <c r="C188" s="546">
        <v>41517</v>
      </c>
      <c r="D188" s="549" t="s">
        <v>612</v>
      </c>
      <c r="E188" s="548">
        <v>1387</v>
      </c>
    </row>
    <row r="189" spans="1:5" s="112" customFormat="1" ht="20.25" customHeight="1">
      <c r="A189" s="428" t="s">
        <v>596</v>
      </c>
      <c r="B189" s="546">
        <v>877</v>
      </c>
      <c r="C189" s="546">
        <v>26308</v>
      </c>
      <c r="D189" s="573" t="s">
        <v>612</v>
      </c>
      <c r="E189" s="548">
        <v>889</v>
      </c>
    </row>
    <row r="190" spans="1:5" s="112" customFormat="1" ht="20.25" customHeight="1">
      <c r="A190" s="428" t="s">
        <v>597</v>
      </c>
      <c r="B190" s="546">
        <v>600</v>
      </c>
      <c r="C190" s="546">
        <v>23982</v>
      </c>
      <c r="D190" s="549" t="s">
        <v>613</v>
      </c>
      <c r="E190" s="548">
        <v>600</v>
      </c>
    </row>
    <row r="191" spans="1:5" s="112" customFormat="1" ht="20.25" customHeight="1">
      <c r="A191" s="428" t="s">
        <v>598</v>
      </c>
      <c r="B191" s="546">
        <v>2958</v>
      </c>
      <c r="C191" s="546">
        <v>59160</v>
      </c>
      <c r="D191" s="549" t="s">
        <v>387</v>
      </c>
      <c r="E191" s="548">
        <v>2981</v>
      </c>
    </row>
    <row r="192" spans="1:5" s="112" customFormat="1" ht="20.25" customHeight="1">
      <c r="A192" s="428" t="s">
        <v>599</v>
      </c>
      <c r="B192" s="546">
        <v>1267</v>
      </c>
      <c r="C192" s="546">
        <v>37992</v>
      </c>
      <c r="D192" s="549" t="s">
        <v>386</v>
      </c>
      <c r="E192" s="548">
        <v>1286</v>
      </c>
    </row>
    <row r="193" spans="1:5" s="112" customFormat="1" ht="20.25" customHeight="1">
      <c r="A193" s="428" t="s">
        <v>600</v>
      </c>
      <c r="B193" s="546">
        <v>1360</v>
      </c>
      <c r="C193" s="546">
        <v>54371</v>
      </c>
      <c r="D193" s="549" t="s">
        <v>614</v>
      </c>
      <c r="E193" s="548">
        <v>1363</v>
      </c>
    </row>
    <row r="194" spans="1:5" s="112" customFormat="1" ht="20.25" customHeight="1">
      <c r="A194" s="428" t="s">
        <v>601</v>
      </c>
      <c r="B194" s="546">
        <v>1143</v>
      </c>
      <c r="C194" s="546">
        <v>34283</v>
      </c>
      <c r="D194" s="549" t="s">
        <v>386</v>
      </c>
      <c r="E194" s="548">
        <v>1162</v>
      </c>
    </row>
    <row r="195" spans="1:5" s="112" customFormat="1" ht="20.25" customHeight="1">
      <c r="A195" s="428" t="s">
        <v>602</v>
      </c>
      <c r="B195" s="546">
        <v>632</v>
      </c>
      <c r="C195" s="546">
        <v>31577</v>
      </c>
      <c r="D195" s="549" t="s">
        <v>611</v>
      </c>
      <c r="E195" s="548">
        <v>639</v>
      </c>
    </row>
    <row r="196" spans="1:5" s="112" customFormat="1" ht="20.25" customHeight="1">
      <c r="A196" s="428" t="s">
        <v>603</v>
      </c>
      <c r="B196" s="546">
        <v>1237</v>
      </c>
      <c r="C196" s="546">
        <v>61832</v>
      </c>
      <c r="D196" s="549" t="s">
        <v>236</v>
      </c>
      <c r="E196" s="548">
        <v>1258</v>
      </c>
    </row>
    <row r="197" spans="1:5" s="112" customFormat="1" ht="20.25" customHeight="1">
      <c r="A197" s="428" t="s">
        <v>604</v>
      </c>
      <c r="B197" s="546">
        <v>1161</v>
      </c>
      <c r="C197" s="546">
        <v>46405</v>
      </c>
      <c r="D197" s="549" t="s">
        <v>377</v>
      </c>
      <c r="E197" s="548">
        <v>1167</v>
      </c>
    </row>
    <row r="198" spans="1:5" s="112" customFormat="1" ht="20.25" customHeight="1">
      <c r="A198" s="428" t="s">
        <v>605</v>
      </c>
      <c r="B198" s="546">
        <v>1327</v>
      </c>
      <c r="C198" s="546">
        <v>66327</v>
      </c>
      <c r="D198" s="573" t="s">
        <v>615</v>
      </c>
      <c r="E198" s="548">
        <v>1334</v>
      </c>
    </row>
    <row r="199" spans="1:5" s="112" customFormat="1" ht="20.25" customHeight="1">
      <c r="A199" s="428" t="s">
        <v>606</v>
      </c>
      <c r="B199" s="546">
        <v>595</v>
      </c>
      <c r="C199" s="546">
        <v>29718</v>
      </c>
      <c r="D199" s="573" t="s">
        <v>607</v>
      </c>
      <c r="E199" s="548">
        <v>606</v>
      </c>
    </row>
    <row r="200" spans="1:5" s="112" customFormat="1" ht="20.25" customHeight="1">
      <c r="A200" s="428" t="s">
        <v>608</v>
      </c>
      <c r="B200" s="546">
        <v>1156</v>
      </c>
      <c r="C200" s="546">
        <v>46238</v>
      </c>
      <c r="D200" s="573" t="s">
        <v>613</v>
      </c>
      <c r="E200" s="548">
        <v>1168</v>
      </c>
    </row>
    <row r="201" spans="1:5" s="112" customFormat="1" ht="20.25" customHeight="1">
      <c r="A201" s="428" t="s">
        <v>609</v>
      </c>
      <c r="B201" s="546">
        <v>1311</v>
      </c>
      <c r="C201" s="546">
        <v>39339</v>
      </c>
      <c r="D201" s="549" t="s">
        <v>386</v>
      </c>
      <c r="E201" s="548">
        <v>1313</v>
      </c>
    </row>
    <row r="202" spans="1:5" s="112" customFormat="1" ht="20.25" customHeight="1">
      <c r="A202" s="428" t="s">
        <v>610</v>
      </c>
      <c r="B202" s="546">
        <v>1270</v>
      </c>
      <c r="C202" s="546">
        <v>44437</v>
      </c>
      <c r="D202" s="549" t="s">
        <v>616</v>
      </c>
      <c r="E202" s="548">
        <v>1280</v>
      </c>
    </row>
    <row r="203" spans="1:5" s="112" customFormat="1" ht="20.25" customHeight="1">
      <c r="A203" s="428" t="s">
        <v>378</v>
      </c>
      <c r="B203" s="546">
        <v>903</v>
      </c>
      <c r="C203" s="546">
        <v>27119</v>
      </c>
      <c r="D203" s="549" t="s">
        <v>617</v>
      </c>
      <c r="E203" s="548">
        <v>915</v>
      </c>
    </row>
    <row r="204" spans="1:5" s="112" customFormat="1" ht="20.25" customHeight="1">
      <c r="A204" s="428" t="s">
        <v>379</v>
      </c>
      <c r="B204" s="546">
        <v>1248</v>
      </c>
      <c r="C204" s="546">
        <v>37412</v>
      </c>
      <c r="D204" s="549" t="s">
        <v>617</v>
      </c>
      <c r="E204" s="548">
        <v>1266</v>
      </c>
    </row>
    <row r="205" spans="1:5" s="100" customFormat="1" ht="20.25" customHeight="1">
      <c r="A205" s="427" t="s">
        <v>618</v>
      </c>
      <c r="B205" s="612">
        <v>22535</v>
      </c>
      <c r="C205" s="612">
        <v>2253448</v>
      </c>
      <c r="D205" s="613" t="s">
        <v>384</v>
      </c>
      <c r="E205" s="614">
        <v>22341</v>
      </c>
    </row>
    <row r="206" spans="1:5" s="100" customFormat="1" ht="20.25" customHeight="1">
      <c r="A206" s="430" t="s">
        <v>631</v>
      </c>
      <c r="B206" s="545">
        <v>4216</v>
      </c>
      <c r="C206" s="545">
        <v>421521</v>
      </c>
      <c r="D206" s="547" t="s">
        <v>559</v>
      </c>
      <c r="E206" s="432">
        <v>4226</v>
      </c>
    </row>
    <row r="207" spans="1:5" s="100" customFormat="1" ht="20.25" customHeight="1">
      <c r="A207" s="430" t="s">
        <v>632</v>
      </c>
      <c r="B207" s="545">
        <v>4382</v>
      </c>
      <c r="C207" s="545">
        <v>219100</v>
      </c>
      <c r="D207" s="597" t="s">
        <v>412</v>
      </c>
      <c r="E207" s="432">
        <v>4000</v>
      </c>
    </row>
    <row r="208" spans="1:5" s="100" customFormat="1" ht="20.25" customHeight="1">
      <c r="A208" s="430" t="s">
        <v>633</v>
      </c>
      <c r="B208" s="545">
        <v>2379</v>
      </c>
      <c r="C208" s="545">
        <v>118915</v>
      </c>
      <c r="D208" s="547" t="s">
        <v>412</v>
      </c>
      <c r="E208" s="432">
        <v>2395</v>
      </c>
    </row>
    <row r="209" spans="1:5" s="100" customFormat="1" ht="20.25" customHeight="1">
      <c r="A209" s="430" t="s">
        <v>634</v>
      </c>
      <c r="B209" s="545">
        <v>2736</v>
      </c>
      <c r="C209" s="545">
        <v>136762</v>
      </c>
      <c r="D209" s="547" t="s">
        <v>636</v>
      </c>
      <c r="E209" s="432">
        <v>2787</v>
      </c>
    </row>
    <row r="210" spans="1:5" s="100" customFormat="1" ht="20.25" customHeight="1">
      <c r="A210" s="430" t="s">
        <v>635</v>
      </c>
      <c r="B210" s="545">
        <v>6673</v>
      </c>
      <c r="C210" s="545">
        <v>333636</v>
      </c>
      <c r="D210" s="551" t="s">
        <v>412</v>
      </c>
      <c r="E210" s="432">
        <v>6624</v>
      </c>
    </row>
    <row r="211" spans="1:5" s="100" customFormat="1" ht="20.25" customHeight="1">
      <c r="A211" s="430" t="s">
        <v>637</v>
      </c>
      <c r="B211" s="545">
        <v>1820</v>
      </c>
      <c r="C211" s="545">
        <v>90983</v>
      </c>
      <c r="D211" s="551" t="s">
        <v>412</v>
      </c>
      <c r="E211" s="432">
        <v>1836</v>
      </c>
    </row>
    <row r="212" spans="1:5" s="100" customFormat="1" ht="20.25" customHeight="1">
      <c r="A212" s="430" t="s">
        <v>638</v>
      </c>
      <c r="B212" s="545">
        <v>1788</v>
      </c>
      <c r="C212" s="545">
        <v>89372</v>
      </c>
      <c r="D212" s="547" t="s">
        <v>412</v>
      </c>
      <c r="E212" s="432">
        <v>1759</v>
      </c>
    </row>
    <row r="213" spans="1:5" s="100" customFormat="1" ht="20.25" customHeight="1">
      <c r="A213" s="430" t="s">
        <v>639</v>
      </c>
      <c r="B213" s="545">
        <v>1748</v>
      </c>
      <c r="C213" s="545">
        <v>87354</v>
      </c>
      <c r="D213" s="547" t="s">
        <v>636</v>
      </c>
      <c r="E213" s="432">
        <v>1748</v>
      </c>
    </row>
    <row r="214" spans="1:5" s="100" customFormat="1" ht="20.25" customHeight="1">
      <c r="A214" s="430" t="s">
        <v>640</v>
      </c>
      <c r="B214" s="550">
        <v>1249</v>
      </c>
      <c r="C214" s="550">
        <v>62434</v>
      </c>
      <c r="D214" s="547" t="s">
        <v>636</v>
      </c>
      <c r="E214" s="552">
        <v>1265</v>
      </c>
    </row>
    <row r="215" spans="1:5" s="100" customFormat="1" ht="20.25" customHeight="1">
      <c r="A215" s="430" t="s">
        <v>641</v>
      </c>
      <c r="B215" s="545">
        <v>4356</v>
      </c>
      <c r="C215" s="545">
        <v>217763</v>
      </c>
      <c r="D215" s="547" t="s">
        <v>636</v>
      </c>
      <c r="E215" s="432">
        <v>4300</v>
      </c>
    </row>
    <row r="216" spans="1:5" s="100" customFormat="1" ht="20.25" customHeight="1">
      <c r="A216" s="430" t="s">
        <v>642</v>
      </c>
      <c r="B216" s="545">
        <v>1109</v>
      </c>
      <c r="C216" s="545">
        <v>22177</v>
      </c>
      <c r="D216" s="547" t="s">
        <v>450</v>
      </c>
      <c r="E216" s="432">
        <v>1115</v>
      </c>
    </row>
    <row r="217" spans="1:5" s="100" customFormat="1" ht="20.25" customHeight="1">
      <c r="A217" s="430" t="s">
        <v>619</v>
      </c>
      <c r="B217" s="545">
        <v>974</v>
      </c>
      <c r="C217" s="545">
        <v>48677</v>
      </c>
      <c r="D217" s="547" t="s">
        <v>636</v>
      </c>
      <c r="E217" s="432">
        <v>979</v>
      </c>
    </row>
    <row r="218" spans="1:5" s="100" customFormat="1" ht="20.25" customHeight="1">
      <c r="A218" s="430" t="s">
        <v>643</v>
      </c>
      <c r="B218" s="545">
        <v>669</v>
      </c>
      <c r="C218" s="545">
        <v>23384</v>
      </c>
      <c r="D218" s="551" t="s">
        <v>578</v>
      </c>
      <c r="E218" s="432">
        <v>673</v>
      </c>
    </row>
    <row r="219" spans="1:5" s="100" customFormat="1" ht="20.25" customHeight="1">
      <c r="A219" s="430" t="s">
        <v>644</v>
      </c>
      <c r="B219" s="545">
        <v>312</v>
      </c>
      <c r="C219" s="545">
        <v>15564</v>
      </c>
      <c r="D219" s="551" t="s">
        <v>412</v>
      </c>
      <c r="E219" s="432">
        <v>313</v>
      </c>
    </row>
    <row r="220" spans="1:5" s="100" customFormat="1" ht="20.25" customHeight="1">
      <c r="A220" s="430" t="s">
        <v>645</v>
      </c>
      <c r="B220" s="545">
        <v>976</v>
      </c>
      <c r="C220" s="545">
        <v>34139</v>
      </c>
      <c r="D220" s="597" t="s">
        <v>441</v>
      </c>
      <c r="E220" s="432">
        <v>983</v>
      </c>
    </row>
    <row r="221" spans="1:5" s="100" customFormat="1" ht="20.25" customHeight="1">
      <c r="A221" s="430" t="s">
        <v>646</v>
      </c>
      <c r="B221" s="545">
        <v>805</v>
      </c>
      <c r="C221" s="545">
        <v>40222</v>
      </c>
      <c r="D221" s="551" t="s">
        <v>412</v>
      </c>
      <c r="E221" s="432">
        <v>785</v>
      </c>
    </row>
    <row r="222" spans="1:5" s="100" customFormat="1" ht="20.25" customHeight="1">
      <c r="A222" s="430" t="s">
        <v>647</v>
      </c>
      <c r="B222" s="545">
        <v>730</v>
      </c>
      <c r="C222" s="545">
        <v>29199</v>
      </c>
      <c r="D222" s="547" t="s">
        <v>414</v>
      </c>
      <c r="E222" s="432">
        <v>741</v>
      </c>
    </row>
    <row r="223" spans="1:5" s="100" customFormat="1" ht="20.25" customHeight="1">
      <c r="A223" s="430" t="s">
        <v>648</v>
      </c>
      <c r="B223" s="545">
        <v>1007</v>
      </c>
      <c r="C223" s="545">
        <v>40245</v>
      </c>
      <c r="D223" s="547" t="s">
        <v>414</v>
      </c>
      <c r="E223" s="432">
        <v>1012</v>
      </c>
    </row>
    <row r="224" spans="1:5" s="100" customFormat="1" ht="20.25" customHeight="1">
      <c r="A224" s="430" t="s">
        <v>650</v>
      </c>
      <c r="B224" s="545">
        <v>4820</v>
      </c>
      <c r="C224" s="545">
        <v>96392</v>
      </c>
      <c r="D224" s="547" t="s">
        <v>450</v>
      </c>
      <c r="E224" s="432">
        <v>4873</v>
      </c>
    </row>
    <row r="225" spans="1:5" s="100" customFormat="1" ht="20.25" customHeight="1">
      <c r="A225" s="430" t="s">
        <v>651</v>
      </c>
      <c r="B225" s="545">
        <v>903</v>
      </c>
      <c r="C225" s="545">
        <v>45115</v>
      </c>
      <c r="D225" s="597" t="s">
        <v>636</v>
      </c>
      <c r="E225" s="432">
        <v>850</v>
      </c>
    </row>
    <row r="226" spans="1:5" s="100" customFormat="1" ht="20.25" customHeight="1">
      <c r="A226" s="430" t="s">
        <v>652</v>
      </c>
      <c r="B226" s="545">
        <v>587</v>
      </c>
      <c r="C226" s="545">
        <v>29308</v>
      </c>
      <c r="D226" s="597" t="s">
        <v>236</v>
      </c>
      <c r="E226" s="432">
        <v>592</v>
      </c>
    </row>
    <row r="227" spans="1:5" s="100" customFormat="1" ht="20.25" customHeight="1">
      <c r="A227" s="430" t="s">
        <v>653</v>
      </c>
      <c r="B227" s="545">
        <v>1209</v>
      </c>
      <c r="C227" s="545">
        <v>42288</v>
      </c>
      <c r="D227" s="547" t="s">
        <v>441</v>
      </c>
      <c r="E227" s="432">
        <v>1239</v>
      </c>
    </row>
    <row r="228" spans="1:5" s="100" customFormat="1" ht="20.25" customHeight="1">
      <c r="A228" s="430" t="s">
        <v>654</v>
      </c>
      <c r="B228" s="545">
        <v>445</v>
      </c>
      <c r="C228" s="545">
        <v>8898</v>
      </c>
      <c r="D228" s="547" t="s">
        <v>697</v>
      </c>
      <c r="E228" s="432">
        <v>450</v>
      </c>
    </row>
    <row r="229" spans="1:5" s="110" customFormat="1" ht="20.25" customHeight="1">
      <c r="A229" s="429" t="s">
        <v>380</v>
      </c>
      <c r="B229" s="615">
        <v>27788</v>
      </c>
      <c r="C229" s="615">
        <v>2778757</v>
      </c>
      <c r="D229" s="626" t="s">
        <v>707</v>
      </c>
      <c r="E229" s="627">
        <v>27582</v>
      </c>
    </row>
    <row r="230" spans="1:5" s="110" customFormat="1" ht="20.25" customHeight="1">
      <c r="A230" s="426" t="s">
        <v>666</v>
      </c>
      <c r="B230" s="545">
        <v>8669</v>
      </c>
      <c r="C230" s="545">
        <v>866952</v>
      </c>
      <c r="D230" s="302" t="s">
        <v>384</v>
      </c>
      <c r="E230" s="432">
        <v>8633</v>
      </c>
    </row>
    <row r="231" spans="1:5" s="110" customFormat="1" ht="20.25" customHeight="1">
      <c r="A231" s="426" t="s">
        <v>667</v>
      </c>
      <c r="B231" s="546">
        <v>5655</v>
      </c>
      <c r="C231" s="546">
        <v>282785</v>
      </c>
      <c r="D231" s="547" t="s">
        <v>412</v>
      </c>
      <c r="E231" s="548">
        <v>5632</v>
      </c>
    </row>
    <row r="232" spans="1:5" s="110" customFormat="1" ht="20.25" customHeight="1">
      <c r="A232" s="426" t="s">
        <v>668</v>
      </c>
      <c r="B232" s="545">
        <v>2197</v>
      </c>
      <c r="C232" s="545">
        <v>109810</v>
      </c>
      <c r="D232" s="302" t="s">
        <v>412</v>
      </c>
      <c r="E232" s="432">
        <v>2215</v>
      </c>
    </row>
    <row r="233" spans="1:5" s="110" customFormat="1" ht="20.25" customHeight="1">
      <c r="A233" s="426" t="s">
        <v>669</v>
      </c>
      <c r="B233" s="545">
        <v>1892</v>
      </c>
      <c r="C233" s="545">
        <v>94592</v>
      </c>
      <c r="D233" s="302" t="s">
        <v>412</v>
      </c>
      <c r="E233" s="432">
        <v>1884</v>
      </c>
    </row>
    <row r="234" spans="1:5" s="110" customFormat="1" ht="20.25" customHeight="1">
      <c r="A234" s="426" t="s">
        <v>670</v>
      </c>
      <c r="B234" s="545">
        <v>4211</v>
      </c>
      <c r="C234" s="545">
        <v>421098</v>
      </c>
      <c r="D234" s="302" t="s">
        <v>559</v>
      </c>
      <c r="E234" s="432">
        <v>4178</v>
      </c>
    </row>
    <row r="235" spans="1:5" s="100" customFormat="1" ht="20.25" customHeight="1">
      <c r="A235" s="426" t="s">
        <v>671</v>
      </c>
      <c r="B235" s="545">
        <v>1859</v>
      </c>
      <c r="C235" s="545">
        <v>92918</v>
      </c>
      <c r="D235" s="547" t="s">
        <v>412</v>
      </c>
      <c r="E235" s="432">
        <v>1867</v>
      </c>
    </row>
    <row r="236" spans="1:5" s="100" customFormat="1" ht="20.25" customHeight="1">
      <c r="A236" s="426" t="s">
        <v>672</v>
      </c>
      <c r="B236" s="545">
        <v>3911</v>
      </c>
      <c r="C236" s="545">
        <v>194159</v>
      </c>
      <c r="D236" s="302" t="s">
        <v>412</v>
      </c>
      <c r="E236" s="432">
        <v>3911</v>
      </c>
    </row>
    <row r="237" spans="1:5" s="100" customFormat="1" ht="20.25" customHeight="1">
      <c r="A237" s="426" t="s">
        <v>660</v>
      </c>
      <c r="B237" s="545">
        <v>5609</v>
      </c>
      <c r="C237" s="545">
        <v>280460</v>
      </c>
      <c r="D237" s="547" t="s">
        <v>236</v>
      </c>
      <c r="E237" s="432">
        <v>5411</v>
      </c>
    </row>
    <row r="238" spans="1:5" s="100" customFormat="1" ht="20.25" customHeight="1">
      <c r="A238" s="426" t="s">
        <v>673</v>
      </c>
      <c r="B238" s="545">
        <v>498</v>
      </c>
      <c r="C238" s="545">
        <v>24879</v>
      </c>
      <c r="D238" s="302" t="s">
        <v>236</v>
      </c>
      <c r="E238" s="432">
        <v>498</v>
      </c>
    </row>
    <row r="239" spans="1:5" s="100" customFormat="1" ht="20.25" customHeight="1">
      <c r="A239" s="426" t="s">
        <v>674</v>
      </c>
      <c r="B239" s="546">
        <v>1097</v>
      </c>
      <c r="C239" s="546">
        <v>54824</v>
      </c>
      <c r="D239" s="549" t="s">
        <v>412</v>
      </c>
      <c r="E239" s="548">
        <v>1141</v>
      </c>
    </row>
    <row r="240" spans="1:5" s="100" customFormat="1" ht="20.25" customHeight="1">
      <c r="A240" s="426" t="s">
        <v>675</v>
      </c>
      <c r="B240" s="546">
        <v>1113</v>
      </c>
      <c r="C240" s="546">
        <v>55623</v>
      </c>
      <c r="D240" s="302" t="s">
        <v>412</v>
      </c>
      <c r="E240" s="432">
        <v>1119</v>
      </c>
    </row>
    <row r="241" spans="1:6" s="100" customFormat="1" ht="20.25" customHeight="1">
      <c r="A241" s="426" t="s">
        <v>676</v>
      </c>
      <c r="B241" s="545">
        <v>1160</v>
      </c>
      <c r="C241" s="545">
        <v>46378</v>
      </c>
      <c r="D241" s="549" t="s">
        <v>649</v>
      </c>
      <c r="E241" s="432">
        <v>1169</v>
      </c>
    </row>
    <row r="242" spans="1:6" s="100" customFormat="1" ht="20.25" customHeight="1">
      <c r="A242" s="426" t="s">
        <v>677</v>
      </c>
      <c r="B242" s="545">
        <v>791</v>
      </c>
      <c r="C242" s="545">
        <v>39870</v>
      </c>
      <c r="D242" s="302" t="s">
        <v>412</v>
      </c>
      <c r="E242" s="432">
        <v>797</v>
      </c>
    </row>
    <row r="243" spans="1:6" s="100" customFormat="1" ht="20.25" customHeight="1">
      <c r="A243" s="426" t="s">
        <v>665</v>
      </c>
      <c r="B243" s="550">
        <v>846</v>
      </c>
      <c r="C243" s="550">
        <v>42253</v>
      </c>
      <c r="D243" s="551" t="s">
        <v>412</v>
      </c>
      <c r="E243" s="552">
        <v>864</v>
      </c>
    </row>
    <row r="244" spans="1:6" s="100" customFormat="1" ht="20.25" customHeight="1">
      <c r="A244" s="426" t="s">
        <v>678</v>
      </c>
      <c r="B244" s="553">
        <v>645</v>
      </c>
      <c r="C244" s="553">
        <v>32236</v>
      </c>
      <c r="D244" s="551" t="s">
        <v>412</v>
      </c>
      <c r="E244" s="554">
        <v>647</v>
      </c>
    </row>
    <row r="245" spans="1:6" s="100" customFormat="1" ht="20.25" customHeight="1">
      <c r="A245" s="426" t="s">
        <v>679</v>
      </c>
      <c r="B245" s="553">
        <v>701</v>
      </c>
      <c r="C245" s="553">
        <v>35030</v>
      </c>
      <c r="D245" s="547" t="s">
        <v>412</v>
      </c>
      <c r="E245" s="554">
        <v>700</v>
      </c>
    </row>
    <row r="246" spans="1:6" s="100" customFormat="1" ht="20.25" customHeight="1">
      <c r="A246" s="426" t="s">
        <v>680</v>
      </c>
      <c r="B246" s="545">
        <v>1059</v>
      </c>
      <c r="C246" s="545">
        <v>52954</v>
      </c>
      <c r="D246" s="302" t="s">
        <v>236</v>
      </c>
      <c r="E246" s="432">
        <v>1058</v>
      </c>
    </row>
    <row r="247" spans="1:6" s="100" customFormat="1" ht="20.25" customHeight="1">
      <c r="A247" s="426" t="s">
        <v>681</v>
      </c>
      <c r="B247" s="545">
        <v>880</v>
      </c>
      <c r="C247" s="545">
        <v>44037</v>
      </c>
      <c r="D247" s="302" t="s">
        <v>236</v>
      </c>
      <c r="E247" s="432">
        <v>848</v>
      </c>
    </row>
    <row r="248" spans="1:6" s="100" customFormat="1" ht="20.25" customHeight="1" thickBot="1">
      <c r="A248" s="594" t="s">
        <v>309</v>
      </c>
      <c r="B248" s="628">
        <v>2692</v>
      </c>
      <c r="C248" s="628">
        <v>538254</v>
      </c>
      <c r="D248" s="629" t="s">
        <v>722</v>
      </c>
      <c r="E248" s="630">
        <v>2633</v>
      </c>
    </row>
    <row r="249" spans="1:6">
      <c r="A249" s="435" t="s">
        <v>289</v>
      </c>
      <c r="B249" s="631"/>
      <c r="C249" s="631"/>
      <c r="D249" s="632"/>
      <c r="E249" s="637"/>
      <c r="F249" s="638"/>
    </row>
    <row r="250" spans="1:6">
      <c r="A250" s="633"/>
      <c r="B250" s="634"/>
      <c r="C250" s="634"/>
      <c r="D250" s="635"/>
      <c r="E250" s="636"/>
    </row>
  </sheetData>
  <mergeCells count="5">
    <mergeCell ref="E4:E5"/>
    <mergeCell ref="A2:E2"/>
    <mergeCell ref="C4:D4"/>
    <mergeCell ref="B4:B5"/>
    <mergeCell ref="A4:A5"/>
  </mergeCells>
  <phoneticPr fontId="3" type="noConversion"/>
  <printOptions horizontalCentered="1"/>
  <pageMargins left="0.70866141732283472" right="0.6692913385826772" top="0.65" bottom="0.70866141732283472" header="0.51181102362204722" footer="0.51181102362204722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view="pageBreakPreview" zoomScale="85" zoomScaleNormal="85" workbookViewId="0">
      <selection activeCell="A3" sqref="A3:J3"/>
    </sheetView>
  </sheetViews>
  <sheetFormatPr defaultRowHeight="13.5"/>
  <cols>
    <col min="1" max="1" width="6.109375" style="6" customWidth="1"/>
    <col min="2" max="2" width="6.77734375" style="6" customWidth="1"/>
    <col min="3" max="3" width="10.21875" style="6" customWidth="1"/>
    <col min="4" max="4" width="10" style="6" customWidth="1"/>
    <col min="5" max="5" width="9" style="6" customWidth="1"/>
    <col min="6" max="6" width="10" style="6" customWidth="1"/>
    <col min="7" max="7" width="8.88671875" style="6"/>
    <col min="8" max="8" width="8.6640625" style="6" customWidth="1"/>
    <col min="9" max="9" width="9" style="6" customWidth="1"/>
    <col min="10" max="10" width="12.33203125" style="6" customWidth="1"/>
    <col min="11" max="11" width="11" style="6" customWidth="1"/>
    <col min="12" max="16384" width="8.88671875" style="6"/>
  </cols>
  <sheetData>
    <row r="1" spans="1:11" ht="14.25" customHeight="1">
      <c r="A1" s="664"/>
      <c r="B1" s="664"/>
      <c r="J1" s="7"/>
      <c r="K1" s="7"/>
    </row>
    <row r="2" spans="1:11" s="21" customFormat="1" ht="25.5">
      <c r="A2" s="665" t="s">
        <v>226</v>
      </c>
      <c r="B2" s="665"/>
      <c r="C2" s="665"/>
      <c r="D2" s="665"/>
      <c r="E2" s="665"/>
      <c r="F2" s="665"/>
      <c r="G2" s="665"/>
      <c r="H2" s="665"/>
      <c r="I2" s="665"/>
      <c r="J2" s="665"/>
      <c r="K2" s="151"/>
    </row>
    <row r="3" spans="1:11" s="9" customFormat="1" ht="14.25">
      <c r="A3" s="666" t="s">
        <v>396</v>
      </c>
      <c r="B3" s="666"/>
      <c r="C3" s="666"/>
      <c r="D3" s="666"/>
      <c r="E3" s="666"/>
      <c r="F3" s="666"/>
      <c r="G3" s="666"/>
      <c r="H3" s="666"/>
      <c r="I3" s="666"/>
      <c r="J3" s="666"/>
      <c r="K3" s="95"/>
    </row>
    <row r="4" spans="1:11" s="9" customFormat="1" ht="14.2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s="48" customFormat="1" ht="39" customHeight="1" thickBot="1">
      <c r="A5" s="46"/>
      <c r="B5" s="47"/>
      <c r="J5" s="47" t="s">
        <v>34</v>
      </c>
      <c r="K5" s="47"/>
    </row>
    <row r="6" spans="1:11" s="41" customFormat="1" ht="83.25" customHeight="1">
      <c r="A6" s="667" t="s">
        <v>1</v>
      </c>
      <c r="B6" s="668"/>
      <c r="C6" s="120" t="s">
        <v>709</v>
      </c>
      <c r="D6" s="118" t="s">
        <v>391</v>
      </c>
      <c r="E6" s="114" t="s">
        <v>135</v>
      </c>
      <c r="F6" s="114" t="s">
        <v>136</v>
      </c>
      <c r="G6" s="114" t="s">
        <v>200</v>
      </c>
      <c r="H6" s="114" t="s">
        <v>390</v>
      </c>
      <c r="I6" s="596" t="s">
        <v>216</v>
      </c>
      <c r="J6" s="641" t="s">
        <v>710</v>
      </c>
      <c r="K6" s="152"/>
    </row>
    <row r="7" spans="1:11" s="41" customFormat="1" ht="68.25" customHeight="1">
      <c r="A7" s="670" t="s">
        <v>167</v>
      </c>
      <c r="B7" s="671"/>
      <c r="C7" s="121">
        <f>SUM(C8+C11)</f>
        <v>99795</v>
      </c>
      <c r="D7" s="101">
        <f t="shared" ref="D7" si="0">SUM(E7:G7)</f>
        <v>27611</v>
      </c>
      <c r="E7" s="99">
        <f t="shared" ref="E7:I7" si="1">E8+E11</f>
        <v>5019</v>
      </c>
      <c r="F7" s="99">
        <f t="shared" si="1"/>
        <v>21671</v>
      </c>
      <c r="G7" s="377">
        <f t="shared" si="1"/>
        <v>921</v>
      </c>
      <c r="H7" s="372">
        <f t="shared" si="1"/>
        <v>214</v>
      </c>
      <c r="I7" s="102">
        <f t="shared" si="1"/>
        <v>3884</v>
      </c>
      <c r="J7" s="642">
        <f>J8+J11</f>
        <v>103679</v>
      </c>
      <c r="K7" s="153"/>
    </row>
    <row r="8" spans="1:11" s="42" customFormat="1" ht="71.25" customHeight="1">
      <c r="A8" s="672" t="s">
        <v>139</v>
      </c>
      <c r="B8" s="115" t="s">
        <v>141</v>
      </c>
      <c r="C8" s="45">
        <v>75708</v>
      </c>
      <c r="D8" s="373">
        <f t="shared" ref="D8:D13" si="2">SUM(E8:G8)</f>
        <v>21249</v>
      </c>
      <c r="E8" s="370">
        <f>SUM(E9:E10)</f>
        <v>4348</v>
      </c>
      <c r="F8" s="370">
        <f t="shared" ref="F8:H8" si="3">SUM(F9:F10)</f>
        <v>16280</v>
      </c>
      <c r="G8" s="370">
        <f t="shared" si="3"/>
        <v>621</v>
      </c>
      <c r="H8" s="370">
        <f t="shared" si="3"/>
        <v>147</v>
      </c>
      <c r="I8" s="639">
        <f>SUM(I9:I10)</f>
        <v>3580</v>
      </c>
      <c r="J8" s="643">
        <f>SUM(J9:J10)</f>
        <v>79288</v>
      </c>
      <c r="K8" s="154"/>
    </row>
    <row r="9" spans="1:11" s="42" customFormat="1" ht="71.25" customHeight="1">
      <c r="A9" s="672"/>
      <c r="B9" s="116" t="s">
        <v>137</v>
      </c>
      <c r="C9" s="49">
        <v>8751</v>
      </c>
      <c r="D9" s="373">
        <f t="shared" si="2"/>
        <v>2602</v>
      </c>
      <c r="E9" s="371">
        <v>582</v>
      </c>
      <c r="F9" s="371">
        <v>1958</v>
      </c>
      <c r="G9" s="371">
        <v>62</v>
      </c>
      <c r="H9" s="371">
        <v>7</v>
      </c>
      <c r="I9" s="391">
        <f>E9-G9-H9</f>
        <v>513</v>
      </c>
      <c r="J9" s="643">
        <f>C9+I9</f>
        <v>9264</v>
      </c>
      <c r="K9" s="154"/>
    </row>
    <row r="10" spans="1:11" s="42" customFormat="1" ht="71.25" customHeight="1">
      <c r="A10" s="672"/>
      <c r="B10" s="116" t="s">
        <v>138</v>
      </c>
      <c r="C10" s="49">
        <v>66957</v>
      </c>
      <c r="D10" s="373">
        <f t="shared" si="2"/>
        <v>18647</v>
      </c>
      <c r="E10" s="371">
        <v>3766</v>
      </c>
      <c r="F10" s="371">
        <v>14322</v>
      </c>
      <c r="G10" s="371">
        <v>559</v>
      </c>
      <c r="H10" s="371">
        <v>140</v>
      </c>
      <c r="I10" s="391">
        <f>E10-G10-H10</f>
        <v>3067</v>
      </c>
      <c r="J10" s="643">
        <f>C10+I10</f>
        <v>70024</v>
      </c>
      <c r="K10" s="154"/>
    </row>
    <row r="11" spans="1:11" s="43" customFormat="1" ht="71.25" customHeight="1">
      <c r="A11" s="673" t="s">
        <v>140</v>
      </c>
      <c r="B11" s="69" t="s">
        <v>141</v>
      </c>
      <c r="C11" s="50">
        <v>24087</v>
      </c>
      <c r="D11" s="242">
        <f t="shared" si="2"/>
        <v>6362</v>
      </c>
      <c r="E11" s="119">
        <f>SUM(E12:E13)</f>
        <v>671</v>
      </c>
      <c r="F11" s="119">
        <f t="shared" ref="F11:G11" si="4">SUM(F12:F13)</f>
        <v>5391</v>
      </c>
      <c r="G11" s="119">
        <f t="shared" si="4"/>
        <v>300</v>
      </c>
      <c r="H11" s="384">
        <f t="shared" ref="H11" si="5">SUM(H12:H13)</f>
        <v>67</v>
      </c>
      <c r="I11" s="640">
        <f>SUM(I12:I13)</f>
        <v>304</v>
      </c>
      <c r="J11" s="644">
        <f>SUM(J12:J13)</f>
        <v>24391</v>
      </c>
      <c r="K11" s="155"/>
    </row>
    <row r="12" spans="1:11" s="43" customFormat="1" ht="71.25" customHeight="1">
      <c r="A12" s="673"/>
      <c r="B12" s="117" t="s">
        <v>137</v>
      </c>
      <c r="C12" s="51">
        <v>2361</v>
      </c>
      <c r="D12" s="242">
        <f t="shared" si="2"/>
        <v>702</v>
      </c>
      <c r="E12" s="40">
        <v>81</v>
      </c>
      <c r="F12" s="40">
        <v>594</v>
      </c>
      <c r="G12" s="40">
        <v>27</v>
      </c>
      <c r="H12" s="122">
        <v>5</v>
      </c>
      <c r="I12" s="113">
        <f>E12-G12-H12</f>
        <v>49</v>
      </c>
      <c r="J12" s="644">
        <f>C12+I12</f>
        <v>2410</v>
      </c>
      <c r="K12" s="155"/>
    </row>
    <row r="13" spans="1:11" s="43" customFormat="1" ht="71.25" customHeight="1" thickBot="1">
      <c r="A13" s="673"/>
      <c r="B13" s="117" t="s">
        <v>138</v>
      </c>
      <c r="C13" s="52">
        <v>21726</v>
      </c>
      <c r="D13" s="242">
        <f t="shared" si="2"/>
        <v>5660</v>
      </c>
      <c r="E13" s="40">
        <v>590</v>
      </c>
      <c r="F13" s="40">
        <v>4797</v>
      </c>
      <c r="G13" s="40">
        <v>273</v>
      </c>
      <c r="H13" s="376">
        <v>62</v>
      </c>
      <c r="I13" s="113">
        <f>E13-G13-H13</f>
        <v>255</v>
      </c>
      <c r="J13" s="645">
        <f>C13+I13</f>
        <v>21981</v>
      </c>
      <c r="K13" s="155"/>
    </row>
    <row r="14" spans="1:11" s="11" customFormat="1" ht="24.75" customHeight="1">
      <c r="A14" s="669" t="s">
        <v>392</v>
      </c>
      <c r="B14" s="669"/>
      <c r="C14" s="669"/>
      <c r="D14" s="669"/>
      <c r="E14" s="669"/>
    </row>
    <row r="15" spans="1:11" s="11" customFormat="1" ht="24.75" customHeight="1"/>
    <row r="16" spans="1:11" s="20" customFormat="1" ht="24.75" customHeight="1"/>
    <row r="17" s="11" customFormat="1" ht="24.75" customHeight="1"/>
    <row r="18" s="20" customFormat="1" ht="24.75" customHeight="1"/>
    <row r="19" s="11" customFormat="1" ht="24.75" customHeight="1"/>
    <row r="20" s="11" customFormat="1" ht="24.75" customHeight="1"/>
    <row r="21" s="20" customFormat="1" ht="24.75" customHeight="1"/>
    <row r="22" s="11" customFormat="1" ht="24.75" customHeight="1"/>
    <row r="23" s="11" customFormat="1" ht="24.75" customHeight="1"/>
  </sheetData>
  <mergeCells count="8">
    <mergeCell ref="A1:B1"/>
    <mergeCell ref="A2:J2"/>
    <mergeCell ref="A3:J3"/>
    <mergeCell ref="A6:B6"/>
    <mergeCell ref="A14:E14"/>
    <mergeCell ref="A7:B7"/>
    <mergeCell ref="A8:A10"/>
    <mergeCell ref="A11:A13"/>
  </mergeCells>
  <phoneticPr fontId="3" type="noConversion"/>
  <printOptions horizontalCentered="1"/>
  <pageMargins left="0.15748031496062992" right="0.15748031496062992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39"/>
  <sheetViews>
    <sheetView tabSelected="1" zoomScaleNormal="100" zoomScaleSheetLayoutView="85" workbookViewId="0">
      <selection activeCell="A2" sqref="A2:O2"/>
    </sheetView>
  </sheetViews>
  <sheetFormatPr defaultRowHeight="13.5"/>
  <cols>
    <col min="1" max="1" width="12.5546875" style="6" customWidth="1"/>
    <col min="2" max="2" width="11.88671875" style="6" bestFit="1" customWidth="1"/>
    <col min="3" max="5" width="10.21875" style="126" customWidth="1"/>
    <col min="6" max="6" width="8.21875" style="126" customWidth="1"/>
    <col min="7" max="7" width="10.44140625" style="6" bestFit="1" customWidth="1"/>
    <col min="8" max="8" width="8.6640625" style="6" customWidth="1"/>
    <col min="9" max="9" width="10.5546875" style="6" customWidth="1"/>
    <col min="10" max="10" width="9.77734375" style="6" customWidth="1"/>
    <col min="11" max="11" width="9.21875" style="6" customWidth="1"/>
    <col min="12" max="12" width="7.6640625" style="6" customWidth="1"/>
    <col min="13" max="13" width="6.88671875" style="6" customWidth="1"/>
    <col min="14" max="14" width="10.109375" style="126" customWidth="1"/>
    <col min="15" max="15" width="10.77734375" style="6" customWidth="1"/>
    <col min="16" max="16" width="6.6640625" style="93" customWidth="1"/>
    <col min="17" max="17" width="6.5546875" style="6" customWidth="1"/>
    <col min="18" max="18" width="7.21875" style="6" customWidth="1"/>
    <col min="19" max="19" width="7.5546875" style="6" customWidth="1"/>
    <col min="20" max="27" width="8.88671875" style="6"/>
    <col min="28" max="28" width="10" style="6" bestFit="1" customWidth="1"/>
    <col min="29" max="16384" width="8.88671875" style="6"/>
  </cols>
  <sheetData>
    <row r="1" spans="1:32" ht="14.25" customHeight="1">
      <c r="A1" s="4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7"/>
      <c r="P1" s="139"/>
    </row>
    <row r="2" spans="1:32" s="21" customFormat="1" ht="19.5" customHeight="1">
      <c r="A2" s="676" t="s">
        <v>198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93"/>
    </row>
    <row r="3" spans="1:32" s="9" customFormat="1" ht="15" customHeight="1">
      <c r="A3" s="666" t="s">
        <v>396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93"/>
    </row>
    <row r="4" spans="1:32" s="20" customFormat="1" ht="15" customHeight="1" thickBot="1">
      <c r="A4" s="140"/>
      <c r="O4" s="141" t="s">
        <v>199</v>
      </c>
      <c r="P4" s="131"/>
    </row>
    <row r="5" spans="1:32" s="11" customFormat="1" ht="27" customHeight="1">
      <c r="A5" s="677" t="s">
        <v>292</v>
      </c>
      <c r="B5" s="679" t="s">
        <v>394</v>
      </c>
      <c r="C5" s="687" t="s">
        <v>395</v>
      </c>
      <c r="D5" s="688"/>
      <c r="E5" s="688"/>
      <c r="F5" s="688"/>
      <c r="G5" s="681" t="s">
        <v>293</v>
      </c>
      <c r="H5" s="682"/>
      <c r="I5" s="682" t="s">
        <v>294</v>
      </c>
      <c r="J5" s="682"/>
      <c r="K5" s="689" t="s">
        <v>295</v>
      </c>
      <c r="L5" s="690"/>
      <c r="M5" s="691"/>
      <c r="N5" s="683" t="s">
        <v>296</v>
      </c>
      <c r="O5" s="685" t="s">
        <v>397</v>
      </c>
      <c r="P5" s="94"/>
    </row>
    <row r="6" spans="1:32" s="11" customFormat="1" ht="30" customHeight="1" thickBot="1">
      <c r="A6" s="678"/>
      <c r="B6" s="680"/>
      <c r="C6" s="319" t="s">
        <v>201</v>
      </c>
      <c r="D6" s="130" t="s">
        <v>202</v>
      </c>
      <c r="E6" s="130" t="s">
        <v>203</v>
      </c>
      <c r="F6" s="159" t="s">
        <v>227</v>
      </c>
      <c r="G6" s="186" t="s">
        <v>297</v>
      </c>
      <c r="H6" s="164" t="s">
        <v>298</v>
      </c>
      <c r="I6" s="164" t="s">
        <v>297</v>
      </c>
      <c r="J6" s="164" t="s">
        <v>298</v>
      </c>
      <c r="K6" s="163" t="s">
        <v>299</v>
      </c>
      <c r="L6" s="163" t="s">
        <v>300</v>
      </c>
      <c r="M6" s="187" t="s">
        <v>301</v>
      </c>
      <c r="N6" s="684"/>
      <c r="O6" s="686"/>
      <c r="P6" s="94"/>
    </row>
    <row r="7" spans="1:32" s="38" customFormat="1" ht="18" customHeight="1" thickTop="1">
      <c r="A7" s="243" t="s">
        <v>239</v>
      </c>
      <c r="B7" s="197">
        <f>B8+B9</f>
        <v>75708</v>
      </c>
      <c r="C7" s="318">
        <f>SUM(D7:E7)</f>
        <v>21249.239999999998</v>
      </c>
      <c r="D7" s="198">
        <f>SUM(D10,D13,D16,D19,D22,D25,D28,D31,D33,D36,D39,D42,D45,D48,D51,D54,D57)</f>
        <v>17386</v>
      </c>
      <c r="E7" s="198">
        <f>SUM(E10,E13,E16,E19,E22,E25,E28,E31,E33,E36,E39,E42,E45,E48,E51,E54,E57)</f>
        <v>3863.24</v>
      </c>
      <c r="F7" s="199">
        <f>SUM(F10,F13,F16,F19,F22,F25,F28,F31,F33,F36,F39,F42,F45,F48,F51,F54,F57)</f>
        <v>0</v>
      </c>
      <c r="G7" s="200">
        <f>SUM(G8:G9)</f>
        <v>2612</v>
      </c>
      <c r="H7" s="201">
        <f t="shared" ref="H7:M7" si="0">SUM(H8:H9)</f>
        <v>1736.24</v>
      </c>
      <c r="I7" s="201">
        <f t="shared" si="0"/>
        <v>14216</v>
      </c>
      <c r="J7" s="201">
        <f t="shared" si="0"/>
        <v>2064</v>
      </c>
      <c r="K7" s="201">
        <f t="shared" si="0"/>
        <v>558</v>
      </c>
      <c r="L7" s="202">
        <f t="shared" si="0"/>
        <v>63</v>
      </c>
      <c r="M7" s="203">
        <f t="shared" si="0"/>
        <v>147</v>
      </c>
      <c r="N7" s="204">
        <f>G7+H7-K7-L7-M7</f>
        <v>3580.24</v>
      </c>
      <c r="O7" s="197">
        <f>SUM(O10,O13,O16,O19,O22,O25,O28,O31,O33,O36,O39,O42,O45,O48,O51,O54,O57)</f>
        <v>79288.239999999991</v>
      </c>
      <c r="P7" s="94"/>
      <c r="Q7" s="94"/>
      <c r="R7" s="94"/>
      <c r="S7" s="94"/>
    </row>
    <row r="8" spans="1:32" s="38" customFormat="1" ht="18" customHeight="1">
      <c r="A8" s="244" t="s">
        <v>240</v>
      </c>
      <c r="B8" s="205">
        <f>B11+B14+B17+B20+B23+B26+B29+B32+B34+B37+B40+B43+B46+B49+B52+B55+B58</f>
        <v>8751</v>
      </c>
      <c r="C8" s="315">
        <f t="shared" ref="C8:C10" si="1">SUM(D8:E8)</f>
        <v>2602</v>
      </c>
      <c r="D8" s="206">
        <f t="shared" ref="D8:L8" si="2">SUM(D11,D14,D17,D20,D23,D26,D29,D32,D34,D37,D40,D43,D46,D49,D52,D55,D58)</f>
        <v>1463</v>
      </c>
      <c r="E8" s="206">
        <f t="shared" si="2"/>
        <v>1139</v>
      </c>
      <c r="F8" s="207">
        <f t="shared" si="2"/>
        <v>0</v>
      </c>
      <c r="G8" s="208">
        <f t="shared" si="2"/>
        <v>180</v>
      </c>
      <c r="H8" s="206">
        <f t="shared" si="2"/>
        <v>402</v>
      </c>
      <c r="I8" s="206">
        <f t="shared" si="2"/>
        <v>1244</v>
      </c>
      <c r="J8" s="206">
        <f t="shared" si="2"/>
        <v>714</v>
      </c>
      <c r="K8" s="206">
        <f t="shared" si="2"/>
        <v>39</v>
      </c>
      <c r="L8" s="209">
        <f t="shared" si="2"/>
        <v>23</v>
      </c>
      <c r="M8" s="210">
        <f t="shared" ref="M8:O8" si="3">SUM(M11,M14,M17,M20,M23,M26,M29,M32,M34,M37,M40,M43,M46,M49,M52,M55,M58)</f>
        <v>7</v>
      </c>
      <c r="N8" s="211">
        <f t="shared" ref="N8:N10" si="4">G8+H8-K8-L8-M8</f>
        <v>513</v>
      </c>
      <c r="O8" s="205">
        <f t="shared" si="3"/>
        <v>9264</v>
      </c>
      <c r="P8" s="94"/>
      <c r="Q8" s="94"/>
      <c r="R8" s="94"/>
      <c r="S8" s="94"/>
    </row>
    <row r="9" spans="1:32" s="38" customFormat="1" ht="18" customHeight="1">
      <c r="A9" s="244" t="s">
        <v>241</v>
      </c>
      <c r="B9" s="205">
        <f>B12+B15+B18+B21+B24+B27+B30+B35+B38+B41+B44+B47+B50+B53+B56</f>
        <v>66957</v>
      </c>
      <c r="C9" s="315">
        <f t="shared" si="1"/>
        <v>18647.239999999998</v>
      </c>
      <c r="D9" s="206">
        <f t="shared" ref="D9:L9" si="5">SUM(D12,D15,D18,D21,D24,D27,D30,D35,D38,D41,D44,D47,D50,D53,D56)</f>
        <v>15923</v>
      </c>
      <c r="E9" s="206">
        <f t="shared" si="5"/>
        <v>2724.24</v>
      </c>
      <c r="F9" s="207">
        <f t="shared" si="5"/>
        <v>0</v>
      </c>
      <c r="G9" s="208">
        <f t="shared" si="5"/>
        <v>2432</v>
      </c>
      <c r="H9" s="206">
        <f t="shared" si="5"/>
        <v>1334.24</v>
      </c>
      <c r="I9" s="206">
        <f t="shared" si="5"/>
        <v>12972</v>
      </c>
      <c r="J9" s="206">
        <f t="shared" si="5"/>
        <v>1350</v>
      </c>
      <c r="K9" s="206">
        <f t="shared" si="5"/>
        <v>519</v>
      </c>
      <c r="L9" s="209">
        <f t="shared" si="5"/>
        <v>40</v>
      </c>
      <c r="M9" s="210">
        <f>SUM(M12,M15,M18,M21,M24,M27,M30,M35,M38,M41,M44,M47,M50,M53,M56)</f>
        <v>140</v>
      </c>
      <c r="N9" s="211">
        <f t="shared" si="4"/>
        <v>3067.24</v>
      </c>
      <c r="O9" s="205">
        <f>SUM(O12,O15,O18,O21,O24,O27,O30,O35,O38,O41,O44,O47,O50,O53,O56)</f>
        <v>70024.239999999991</v>
      </c>
      <c r="P9" s="94"/>
      <c r="Q9" s="94"/>
      <c r="R9" s="94"/>
      <c r="S9" s="94"/>
    </row>
    <row r="10" spans="1:32" s="11" customFormat="1" ht="18" customHeight="1">
      <c r="A10" s="245" t="s">
        <v>133</v>
      </c>
      <c r="B10" s="195">
        <f>SUM(B11:B12)</f>
        <v>6706</v>
      </c>
      <c r="C10" s="316">
        <f t="shared" si="1"/>
        <v>1614</v>
      </c>
      <c r="D10" s="135">
        <f t="shared" ref="D10:M10" si="6">SUM(D11:D12)</f>
        <v>1048</v>
      </c>
      <c r="E10" s="135">
        <f t="shared" si="6"/>
        <v>566</v>
      </c>
      <c r="F10" s="156"/>
      <c r="G10" s="160">
        <f t="shared" si="6"/>
        <v>205</v>
      </c>
      <c r="H10" s="135">
        <f t="shared" si="6"/>
        <v>234</v>
      </c>
      <c r="I10" s="135">
        <f t="shared" si="6"/>
        <v>814</v>
      </c>
      <c r="J10" s="135">
        <f t="shared" si="6"/>
        <v>326</v>
      </c>
      <c r="K10" s="135">
        <f t="shared" si="6"/>
        <v>29</v>
      </c>
      <c r="L10" s="521">
        <f t="shared" si="6"/>
        <v>6</v>
      </c>
      <c r="M10" s="188">
        <f t="shared" si="6"/>
        <v>8</v>
      </c>
      <c r="N10" s="136">
        <f t="shared" si="4"/>
        <v>396</v>
      </c>
      <c r="O10" s="195">
        <f>SUM(O11:O12)</f>
        <v>7102</v>
      </c>
      <c r="P10" s="94"/>
      <c r="Q10" s="94"/>
      <c r="R10" s="94"/>
      <c r="S10" s="94"/>
    </row>
    <row r="11" spans="1:32" s="20" customFormat="1" ht="18" customHeight="1">
      <c r="A11" s="246" t="s">
        <v>121</v>
      </c>
      <c r="B11" s="196">
        <v>578</v>
      </c>
      <c r="C11" s="343">
        <f>SUM(D11:F11)</f>
        <v>235</v>
      </c>
      <c r="D11" s="35">
        <f>G11+I11+K11</f>
        <v>59</v>
      </c>
      <c r="E11" s="35">
        <f>H11+J11+L11</f>
        <v>176</v>
      </c>
      <c r="F11" s="138"/>
      <c r="G11" s="162">
        <v>5</v>
      </c>
      <c r="H11" s="35">
        <v>25</v>
      </c>
      <c r="I11" s="35">
        <v>51</v>
      </c>
      <c r="J11" s="35">
        <v>150</v>
      </c>
      <c r="K11" s="35">
        <v>3</v>
      </c>
      <c r="L11" s="158">
        <v>1</v>
      </c>
      <c r="M11" s="189"/>
      <c r="N11" s="325">
        <f>G11+H11-K11-L11-M11</f>
        <v>26</v>
      </c>
      <c r="O11" s="196">
        <f>B11+N11</f>
        <v>604</v>
      </c>
      <c r="P11" s="131"/>
      <c r="Q11" s="131"/>
      <c r="R11" s="131"/>
      <c r="S11" s="131"/>
      <c r="W11" s="20">
        <v>1</v>
      </c>
      <c r="X11" s="20">
        <v>2</v>
      </c>
      <c r="Z11" s="20">
        <v>200</v>
      </c>
      <c r="AA11" s="20">
        <v>209</v>
      </c>
      <c r="AB11" s="20">
        <v>763</v>
      </c>
      <c r="AC11" s="20">
        <v>176</v>
      </c>
      <c r="AD11" s="20">
        <v>26</v>
      </c>
      <c r="AE11" s="20">
        <v>5</v>
      </c>
      <c r="AF11" s="20">
        <v>8</v>
      </c>
    </row>
    <row r="12" spans="1:32" s="20" customFormat="1" ht="18" customHeight="1">
      <c r="A12" s="247" t="s">
        <v>242</v>
      </c>
      <c r="B12" s="196">
        <v>6128</v>
      </c>
      <c r="C12" s="343">
        <f>SUM(D12:F12)</f>
        <v>1379</v>
      </c>
      <c r="D12" s="35">
        <f>G12+I12+K12</f>
        <v>989</v>
      </c>
      <c r="E12" s="35">
        <f>H12+J12+L12</f>
        <v>390</v>
      </c>
      <c r="F12" s="138"/>
      <c r="G12" s="162">
        <v>200</v>
      </c>
      <c r="H12" s="35">
        <v>209</v>
      </c>
      <c r="I12" s="35">
        <v>763</v>
      </c>
      <c r="J12" s="35">
        <v>176</v>
      </c>
      <c r="K12" s="35">
        <v>26</v>
      </c>
      <c r="L12" s="158">
        <v>5</v>
      </c>
      <c r="M12" s="189">
        <v>8</v>
      </c>
      <c r="N12" s="325">
        <f>G12+H12-K12-L12-M12</f>
        <v>370</v>
      </c>
      <c r="O12" s="196">
        <f>B12+N12</f>
        <v>6498</v>
      </c>
      <c r="P12" s="131"/>
      <c r="Q12" s="131"/>
      <c r="R12" s="131"/>
      <c r="S12" s="131"/>
      <c r="W12" s="20">
        <v>3</v>
      </c>
      <c r="X12" s="20">
        <v>1</v>
      </c>
      <c r="Z12" s="20">
        <v>107</v>
      </c>
      <c r="AA12" s="20">
        <v>93</v>
      </c>
      <c r="AB12" s="20">
        <v>609</v>
      </c>
      <c r="AC12" s="20">
        <v>74</v>
      </c>
      <c r="AD12" s="20">
        <v>35</v>
      </c>
      <c r="AE12" s="20">
        <v>5</v>
      </c>
      <c r="AF12" s="20">
        <v>-2</v>
      </c>
    </row>
    <row r="13" spans="1:32" s="20" customFormat="1" ht="18" customHeight="1">
      <c r="A13" s="248" t="s">
        <v>243</v>
      </c>
      <c r="B13" s="195">
        <f t="shared" ref="B13:H13" si="7">SUM(B14:B15)</f>
        <v>4027</v>
      </c>
      <c r="C13" s="316">
        <f t="shared" si="7"/>
        <v>1049</v>
      </c>
      <c r="D13" s="135">
        <f t="shared" si="7"/>
        <v>820</v>
      </c>
      <c r="E13" s="135">
        <f t="shared" si="7"/>
        <v>229</v>
      </c>
      <c r="F13" s="156"/>
      <c r="G13" s="160">
        <f t="shared" si="7"/>
        <v>115</v>
      </c>
      <c r="H13" s="135">
        <f t="shared" si="7"/>
        <v>123</v>
      </c>
      <c r="I13" s="135">
        <f t="shared" ref="I13:L13" si="8">SUM(I14:I15)</f>
        <v>667</v>
      </c>
      <c r="J13" s="135">
        <f t="shared" si="8"/>
        <v>101</v>
      </c>
      <c r="K13" s="135">
        <f t="shared" si="8"/>
        <v>38</v>
      </c>
      <c r="L13" s="135">
        <f t="shared" si="8"/>
        <v>5</v>
      </c>
      <c r="M13" s="188">
        <f>SUM(M14:M15)</f>
        <v>0</v>
      </c>
      <c r="N13" s="136">
        <f>SUM(N14:N15)</f>
        <v>195</v>
      </c>
      <c r="O13" s="195">
        <f>SUM(O14:O15)</f>
        <v>4222</v>
      </c>
      <c r="P13" s="131"/>
      <c r="Q13" s="131"/>
      <c r="R13" s="131"/>
      <c r="S13" s="131"/>
      <c r="W13" s="20">
        <v>2</v>
      </c>
      <c r="X13" s="20">
        <v>1</v>
      </c>
      <c r="Z13" s="20">
        <v>49</v>
      </c>
      <c r="AA13" s="20">
        <v>56</v>
      </c>
      <c r="AB13" s="20">
        <v>251</v>
      </c>
      <c r="AC13" s="20">
        <v>59</v>
      </c>
      <c r="AD13" s="20">
        <v>3</v>
      </c>
      <c r="AE13" s="20">
        <v>1</v>
      </c>
      <c r="AF13" s="20">
        <v>7</v>
      </c>
    </row>
    <row r="14" spans="1:32" s="20" customFormat="1" ht="18" customHeight="1">
      <c r="A14" s="246" t="s">
        <v>244</v>
      </c>
      <c r="B14" s="196">
        <v>578</v>
      </c>
      <c r="C14" s="343">
        <f>SUM(D14:E14)</f>
        <v>126</v>
      </c>
      <c r="D14" s="35">
        <f>G14+I14+K14</f>
        <v>69</v>
      </c>
      <c r="E14" s="35">
        <f>H14+J14+L14</f>
        <v>57</v>
      </c>
      <c r="F14" s="138"/>
      <c r="G14" s="162">
        <v>8</v>
      </c>
      <c r="H14" s="35">
        <v>30</v>
      </c>
      <c r="I14" s="35">
        <v>58</v>
      </c>
      <c r="J14" s="35">
        <v>27</v>
      </c>
      <c r="K14" s="35">
        <v>3</v>
      </c>
      <c r="L14" s="158">
        <v>0</v>
      </c>
      <c r="M14" s="189">
        <v>2</v>
      </c>
      <c r="N14" s="325">
        <f>G14+H14-K14-L14-M14</f>
        <v>33</v>
      </c>
      <c r="O14" s="196">
        <f>B14+N14</f>
        <v>611</v>
      </c>
      <c r="P14" s="131"/>
      <c r="Q14" s="131"/>
      <c r="R14" s="131"/>
      <c r="S14" s="131"/>
      <c r="W14" s="20">
        <v>1</v>
      </c>
      <c r="X14" s="20">
        <v>3</v>
      </c>
      <c r="Z14" s="20">
        <v>61</v>
      </c>
      <c r="AA14" s="20">
        <v>64</v>
      </c>
      <c r="AB14" s="20">
        <v>559</v>
      </c>
      <c r="AC14" s="20">
        <v>42</v>
      </c>
      <c r="AD14" s="20">
        <v>15</v>
      </c>
      <c r="AE14" s="20">
        <v>1</v>
      </c>
      <c r="AF14" s="20">
        <v>59</v>
      </c>
    </row>
    <row r="15" spans="1:32" s="20" customFormat="1" ht="18" customHeight="1">
      <c r="A15" s="246" t="s">
        <v>245</v>
      </c>
      <c r="B15" s="196">
        <v>3449</v>
      </c>
      <c r="C15" s="343">
        <f>SUM(D15:E15)</f>
        <v>923</v>
      </c>
      <c r="D15" s="35">
        <f>G15+I15+K15</f>
        <v>751</v>
      </c>
      <c r="E15" s="35">
        <f>H15+J15+L15</f>
        <v>172</v>
      </c>
      <c r="F15" s="138"/>
      <c r="G15" s="162">
        <v>107</v>
      </c>
      <c r="H15" s="35">
        <v>93</v>
      </c>
      <c r="I15" s="35">
        <v>609</v>
      </c>
      <c r="J15" s="35">
        <v>74</v>
      </c>
      <c r="K15" s="35">
        <v>35</v>
      </c>
      <c r="L15" s="158">
        <v>5</v>
      </c>
      <c r="M15" s="522">
        <v>-2</v>
      </c>
      <c r="N15" s="325">
        <f>G15+H15-K15-L15-M15</f>
        <v>162</v>
      </c>
      <c r="O15" s="196">
        <f>B15+N15</f>
        <v>3611</v>
      </c>
      <c r="P15" s="131"/>
      <c r="Q15" s="131"/>
      <c r="R15" s="131"/>
      <c r="S15" s="131"/>
      <c r="W15" s="20">
        <v>4</v>
      </c>
      <c r="Z15" s="20">
        <v>35</v>
      </c>
      <c r="AA15" s="20">
        <v>48</v>
      </c>
      <c r="AB15" s="20">
        <v>200</v>
      </c>
      <c r="AC15" s="20">
        <v>47</v>
      </c>
      <c r="AD15" s="20">
        <v>12</v>
      </c>
      <c r="AE15" s="20">
        <v>1</v>
      </c>
      <c r="AF15" s="20">
        <v>40</v>
      </c>
    </row>
    <row r="16" spans="1:32" s="132" customFormat="1" ht="18" customHeight="1">
      <c r="A16" s="248" t="s">
        <v>246</v>
      </c>
      <c r="B16" s="195">
        <f>SUM(B17:B18)</f>
        <v>2293</v>
      </c>
      <c r="C16" s="157">
        <f>SUM(C17:C18)</f>
        <v>655</v>
      </c>
      <c r="D16" s="135">
        <f>SUM(D17:D18)</f>
        <v>488</v>
      </c>
      <c r="E16" s="135">
        <f>SUM(E17:E18)</f>
        <v>167</v>
      </c>
      <c r="F16" s="327"/>
      <c r="G16" s="160">
        <f>SUM(G17:G18)</f>
        <v>66</v>
      </c>
      <c r="H16" s="135">
        <f t="shared" ref="H16:M16" si="9">SUM(H17:H18)</f>
        <v>78</v>
      </c>
      <c r="I16" s="135">
        <f t="shared" si="9"/>
        <v>416</v>
      </c>
      <c r="J16" s="135">
        <f t="shared" si="9"/>
        <v>89</v>
      </c>
      <c r="K16" s="135">
        <f t="shared" si="9"/>
        <v>6</v>
      </c>
      <c r="L16" s="135">
        <f t="shared" si="9"/>
        <v>0</v>
      </c>
      <c r="M16" s="161">
        <f t="shared" si="9"/>
        <v>7</v>
      </c>
      <c r="N16" s="762">
        <f>SUM(N17:N18)</f>
        <v>131</v>
      </c>
      <c r="O16" s="136">
        <f>SUM(O17:O18)</f>
        <v>2424</v>
      </c>
      <c r="P16" s="131"/>
      <c r="Q16" s="131"/>
      <c r="R16" s="131"/>
      <c r="S16" s="131"/>
      <c r="W16" s="132">
        <v>3</v>
      </c>
      <c r="Z16" s="132">
        <v>29</v>
      </c>
      <c r="AA16" s="132">
        <v>33</v>
      </c>
      <c r="AB16" s="132">
        <v>159</v>
      </c>
      <c r="AC16" s="132">
        <v>27</v>
      </c>
      <c r="AD16" s="132">
        <v>2</v>
      </c>
      <c r="AE16" s="132">
        <v>11</v>
      </c>
      <c r="AF16" s="132">
        <v>2</v>
      </c>
    </row>
    <row r="17" spans="1:32" s="22" customFormat="1" ht="18" customHeight="1">
      <c r="A17" s="246" t="s">
        <v>247</v>
      </c>
      <c r="B17" s="196">
        <v>453</v>
      </c>
      <c r="C17" s="317">
        <f>SUM(D17:E17)</f>
        <v>237</v>
      </c>
      <c r="D17" s="35">
        <f>G17+I17+K17</f>
        <v>185</v>
      </c>
      <c r="E17" s="35">
        <f>H17+J17+L17</f>
        <v>52</v>
      </c>
      <c r="F17" s="138"/>
      <c r="G17" s="523">
        <v>17</v>
      </c>
      <c r="H17" s="524">
        <v>22</v>
      </c>
      <c r="I17" s="524">
        <v>165</v>
      </c>
      <c r="J17" s="524">
        <v>30</v>
      </c>
      <c r="K17" s="524">
        <v>3</v>
      </c>
      <c r="L17" s="525">
        <v>0</v>
      </c>
      <c r="M17" s="522">
        <v>0</v>
      </c>
      <c r="N17" s="325">
        <f>G17+H17-K17-L17</f>
        <v>36</v>
      </c>
      <c r="O17" s="196">
        <f>B17+N17</f>
        <v>489</v>
      </c>
      <c r="P17" s="131"/>
      <c r="Q17" s="131"/>
      <c r="R17" s="131"/>
      <c r="S17" s="131"/>
      <c r="W17" s="22">
        <v>2</v>
      </c>
      <c r="Z17" s="22">
        <v>48</v>
      </c>
      <c r="AA17" s="22">
        <v>23</v>
      </c>
      <c r="AB17" s="22">
        <v>191</v>
      </c>
      <c r="AC17" s="22">
        <v>18</v>
      </c>
      <c r="AD17" s="22">
        <v>4</v>
      </c>
      <c r="AE17" s="22">
        <v>1</v>
      </c>
      <c r="AF17" s="22">
        <v>5</v>
      </c>
    </row>
    <row r="18" spans="1:32" s="22" customFormat="1" ht="18" customHeight="1">
      <c r="A18" s="246" t="s">
        <v>248</v>
      </c>
      <c r="B18" s="196">
        <v>1840</v>
      </c>
      <c r="C18" s="317">
        <f>SUM(D18:E18)</f>
        <v>418</v>
      </c>
      <c r="D18" s="35">
        <f>G18+I18+K18</f>
        <v>303</v>
      </c>
      <c r="E18" s="35">
        <f>H18+J18+L18</f>
        <v>115</v>
      </c>
      <c r="F18" s="138"/>
      <c r="G18" s="162">
        <v>49</v>
      </c>
      <c r="H18" s="35">
        <v>56</v>
      </c>
      <c r="I18" s="35">
        <v>251</v>
      </c>
      <c r="J18" s="35">
        <v>59</v>
      </c>
      <c r="K18" s="35">
        <v>3</v>
      </c>
      <c r="L18" s="158">
        <v>0</v>
      </c>
      <c r="M18" s="522">
        <v>7</v>
      </c>
      <c r="N18" s="325">
        <f>G18+H18-K18-L18-M18</f>
        <v>95</v>
      </c>
      <c r="O18" s="196">
        <f>B18+N18</f>
        <v>1935</v>
      </c>
      <c r="P18" s="131"/>
      <c r="Q18" s="131"/>
      <c r="R18" s="131"/>
      <c r="S18" s="131"/>
      <c r="W18" s="22">
        <v>4</v>
      </c>
      <c r="Z18" s="22">
        <v>388</v>
      </c>
      <c r="AA18" s="22">
        <v>285</v>
      </c>
      <c r="AB18" s="22">
        <v>2431</v>
      </c>
      <c r="AC18" s="22">
        <v>308</v>
      </c>
      <c r="AD18" s="22">
        <v>88</v>
      </c>
      <c r="AE18" s="22">
        <v>2</v>
      </c>
      <c r="AF18" s="22">
        <v>11</v>
      </c>
    </row>
    <row r="19" spans="1:32" s="20" customFormat="1" ht="18" customHeight="1">
      <c r="A19" s="248" t="s">
        <v>249</v>
      </c>
      <c r="B19" s="195">
        <f>SUM(B20:B21)</f>
        <v>2889</v>
      </c>
      <c r="C19" s="316">
        <f>SUM(C20:C21)</f>
        <v>941</v>
      </c>
      <c r="D19" s="135">
        <f>SUM(D20:D21)</f>
        <v>765</v>
      </c>
      <c r="E19" s="135">
        <f>SUM(E20:E21)</f>
        <v>176</v>
      </c>
      <c r="F19" s="156"/>
      <c r="G19" s="160">
        <f>SUM(G20:G21)</f>
        <v>70</v>
      </c>
      <c r="H19" s="135">
        <f>SUM(H20:H21)</f>
        <v>89</v>
      </c>
      <c r="I19" s="135">
        <f>SUM(I20:I21)</f>
        <v>679</v>
      </c>
      <c r="J19" s="135">
        <f>SUM(J20:J21)</f>
        <v>83</v>
      </c>
      <c r="K19" s="135">
        <f t="shared" ref="K19:L19" si="10">SUM(K20:K21)</f>
        <v>16</v>
      </c>
      <c r="L19" s="135">
        <f t="shared" si="10"/>
        <v>4</v>
      </c>
      <c r="M19" s="188">
        <f>SUM(M20:M21)</f>
        <v>0</v>
      </c>
      <c r="N19" s="136">
        <f>SUM(N20:N21)</f>
        <v>139</v>
      </c>
      <c r="O19" s="195">
        <f>SUM(O20:O21)</f>
        <v>3028</v>
      </c>
      <c r="P19" s="131"/>
      <c r="Q19" s="131"/>
      <c r="R19" s="131"/>
      <c r="S19" s="131"/>
      <c r="W19" s="20">
        <v>3</v>
      </c>
      <c r="Z19" s="20">
        <v>183</v>
      </c>
      <c r="AA19" s="20">
        <v>55</v>
      </c>
      <c r="AB19" s="20">
        <v>970</v>
      </c>
      <c r="AC19" s="20">
        <v>59</v>
      </c>
      <c r="AD19" s="20">
        <v>54</v>
      </c>
      <c r="AE19" s="20">
        <v>5</v>
      </c>
      <c r="AF19" s="20">
        <v>-5</v>
      </c>
    </row>
    <row r="20" spans="1:32" s="20" customFormat="1" ht="18" customHeight="1">
      <c r="A20" s="246" t="s">
        <v>250</v>
      </c>
      <c r="B20" s="196">
        <v>532</v>
      </c>
      <c r="C20" s="317">
        <f>SUM(D20:E20)</f>
        <v>199</v>
      </c>
      <c r="D20" s="35">
        <f>G20+I20+K20</f>
        <v>130</v>
      </c>
      <c r="E20" s="35">
        <f>H20+J20+L20</f>
        <v>69</v>
      </c>
      <c r="F20" s="138"/>
      <c r="G20" s="162">
        <v>9</v>
      </c>
      <c r="H20" s="35">
        <v>25</v>
      </c>
      <c r="I20" s="35">
        <v>120</v>
      </c>
      <c r="J20" s="35">
        <v>41</v>
      </c>
      <c r="K20" s="35">
        <v>1</v>
      </c>
      <c r="L20" s="158">
        <v>3</v>
      </c>
      <c r="M20" s="189"/>
      <c r="N20" s="137">
        <f>G20+H20-K20-L20</f>
        <v>30</v>
      </c>
      <c r="O20" s="196">
        <f>B20+N20</f>
        <v>562</v>
      </c>
      <c r="P20" s="131"/>
      <c r="Q20" s="131"/>
      <c r="R20" s="131"/>
      <c r="S20" s="131"/>
      <c r="Z20" s="20">
        <v>146</v>
      </c>
      <c r="AA20" s="20">
        <v>57</v>
      </c>
      <c r="AB20" s="20">
        <v>789</v>
      </c>
      <c r="AC20" s="20">
        <v>55</v>
      </c>
      <c r="AD20" s="20">
        <v>34</v>
      </c>
      <c r="AE20" s="20">
        <v>1</v>
      </c>
      <c r="AF20" s="20">
        <v>1</v>
      </c>
    </row>
    <row r="21" spans="1:32" s="20" customFormat="1" ht="18" customHeight="1">
      <c r="A21" s="246" t="s">
        <v>251</v>
      </c>
      <c r="B21" s="196">
        <v>2357</v>
      </c>
      <c r="C21" s="317">
        <f>SUM(D21:E21)</f>
        <v>742</v>
      </c>
      <c r="D21" s="35">
        <f>G21+I21+K21</f>
        <v>635</v>
      </c>
      <c r="E21" s="35">
        <f>H21+J21+L21</f>
        <v>107</v>
      </c>
      <c r="F21" s="138"/>
      <c r="G21" s="162">
        <v>61</v>
      </c>
      <c r="H21" s="35">
        <v>64</v>
      </c>
      <c r="I21" s="35">
        <v>559</v>
      </c>
      <c r="J21" s="35">
        <v>42</v>
      </c>
      <c r="K21" s="35">
        <v>15</v>
      </c>
      <c r="L21" s="158">
        <v>1</v>
      </c>
      <c r="M21" s="522">
        <v>0</v>
      </c>
      <c r="N21" s="137">
        <f>G21+H21-K21-L21</f>
        <v>109</v>
      </c>
      <c r="O21" s="196">
        <f>B21+N21</f>
        <v>2466</v>
      </c>
      <c r="P21" s="131"/>
      <c r="Q21" s="131"/>
      <c r="R21" s="131"/>
      <c r="S21" s="131"/>
      <c r="Z21" s="20">
        <v>248</v>
      </c>
      <c r="AA21" s="20">
        <v>110</v>
      </c>
      <c r="AB21" s="20">
        <v>1201</v>
      </c>
      <c r="AC21" s="20">
        <v>119</v>
      </c>
      <c r="AD21" s="20">
        <v>62</v>
      </c>
      <c r="AE21" s="20">
        <v>4</v>
      </c>
      <c r="AF21" s="20">
        <f>SUM(AF11:AF20)</f>
        <v>126</v>
      </c>
    </row>
    <row r="22" spans="1:32" s="20" customFormat="1" ht="18" customHeight="1">
      <c r="A22" s="248" t="s">
        <v>252</v>
      </c>
      <c r="B22" s="195">
        <f>SUM(B23:B24)</f>
        <v>2105</v>
      </c>
      <c r="C22" s="316">
        <f>SUM(D22:F22)</f>
        <v>481.24</v>
      </c>
      <c r="D22" s="135">
        <f>SUM(D23:D24)</f>
        <v>345</v>
      </c>
      <c r="E22" s="135">
        <f>SUM(E23:E24)</f>
        <v>136.24</v>
      </c>
      <c r="F22" s="156"/>
      <c r="G22" s="160">
        <f>SUM(G23:G24)</f>
        <v>46</v>
      </c>
      <c r="H22" s="135">
        <f>SUM(H23:H24)</f>
        <v>66.240000000000009</v>
      </c>
      <c r="I22" s="135">
        <f t="shared" ref="I22:L22" si="11">SUM(I23:I24)</f>
        <v>284</v>
      </c>
      <c r="J22" s="135">
        <f t="shared" si="11"/>
        <v>67</v>
      </c>
      <c r="K22" s="135">
        <f t="shared" si="11"/>
        <v>15</v>
      </c>
      <c r="L22" s="135">
        <f t="shared" si="11"/>
        <v>3</v>
      </c>
      <c r="M22" s="188">
        <f>SUM(M23:M24)</f>
        <v>0</v>
      </c>
      <c r="N22" s="136">
        <f>SUM(N23:N24)</f>
        <v>94.240000000000009</v>
      </c>
      <c r="O22" s="195">
        <f>SUM(O23:O24)</f>
        <v>2199.2399999999998</v>
      </c>
      <c r="P22" s="131"/>
      <c r="Q22" s="131"/>
      <c r="R22" s="131"/>
      <c r="S22" s="131"/>
      <c r="Z22" s="20">
        <v>151</v>
      </c>
      <c r="AA22" s="20">
        <v>54</v>
      </c>
      <c r="AB22" s="20">
        <v>1011</v>
      </c>
      <c r="AC22" s="20">
        <v>75</v>
      </c>
      <c r="AD22" s="20">
        <v>33</v>
      </c>
      <c r="AE22" s="20">
        <v>1</v>
      </c>
    </row>
    <row r="23" spans="1:32" s="20" customFormat="1" ht="18" customHeight="1">
      <c r="A23" s="246" t="s">
        <v>253</v>
      </c>
      <c r="B23" s="196">
        <v>579</v>
      </c>
      <c r="C23" s="317">
        <f>SUM(D23:F23)</f>
        <v>138</v>
      </c>
      <c r="D23" s="35">
        <f>G23+I23+K23</f>
        <v>98</v>
      </c>
      <c r="E23" s="35">
        <f>H23+J23+L23</f>
        <v>40</v>
      </c>
      <c r="F23" s="138"/>
      <c r="G23" s="162">
        <v>11</v>
      </c>
      <c r="H23" s="35">
        <v>18</v>
      </c>
      <c r="I23" s="526">
        <v>84</v>
      </c>
      <c r="J23" s="35">
        <v>20</v>
      </c>
      <c r="K23" s="35">
        <v>3</v>
      </c>
      <c r="L23" s="158">
        <v>2</v>
      </c>
      <c r="M23" s="527"/>
      <c r="N23" s="325">
        <f>G23+H23-K23-L23-M23</f>
        <v>24</v>
      </c>
      <c r="O23" s="196">
        <f>B23+N23</f>
        <v>603</v>
      </c>
      <c r="P23" s="131"/>
      <c r="Q23" s="131"/>
      <c r="R23" s="131"/>
      <c r="S23" s="131"/>
      <c r="Z23" s="20">
        <v>285</v>
      </c>
      <c r="AA23" s="20">
        <v>110</v>
      </c>
      <c r="AB23" s="20">
        <v>1653</v>
      </c>
      <c r="AC23" s="20">
        <v>144</v>
      </c>
      <c r="AD23" s="20">
        <v>49</v>
      </c>
      <c r="AE23" s="20">
        <v>2</v>
      </c>
    </row>
    <row r="24" spans="1:32" s="20" customFormat="1" ht="18" customHeight="1">
      <c r="A24" s="246" t="s">
        <v>451</v>
      </c>
      <c r="B24" s="196">
        <v>1526</v>
      </c>
      <c r="C24" s="317">
        <f>SUM(D24:F24)</f>
        <v>343.24</v>
      </c>
      <c r="D24" s="35">
        <f>G24+I24+K24</f>
        <v>247</v>
      </c>
      <c r="E24" s="35">
        <f>H24+J24+L24</f>
        <v>96.240000000000009</v>
      </c>
      <c r="F24" s="138"/>
      <c r="G24" s="162">
        <v>35</v>
      </c>
      <c r="H24" s="35">
        <v>48.24</v>
      </c>
      <c r="I24" s="528">
        <v>200</v>
      </c>
      <c r="J24" s="529">
        <v>47</v>
      </c>
      <c r="K24" s="529">
        <v>12</v>
      </c>
      <c r="L24" s="530">
        <v>1</v>
      </c>
      <c r="M24" s="531">
        <v>0</v>
      </c>
      <c r="N24" s="325">
        <f>G24+H24-K24-L24-M24</f>
        <v>70.240000000000009</v>
      </c>
      <c r="O24" s="196">
        <f>B24+N24</f>
        <v>1596.24</v>
      </c>
      <c r="P24" s="131"/>
      <c r="Q24" s="131"/>
      <c r="R24" s="131"/>
      <c r="S24" s="131"/>
      <c r="Z24" s="20">
        <v>261</v>
      </c>
      <c r="AA24" s="20">
        <v>59</v>
      </c>
      <c r="AB24" s="20">
        <v>1134</v>
      </c>
      <c r="AC24" s="20">
        <v>77</v>
      </c>
      <c r="AD24" s="20">
        <v>47</v>
      </c>
    </row>
    <row r="25" spans="1:32" s="20" customFormat="1" ht="18" customHeight="1">
      <c r="A25" s="248" t="s">
        <v>254</v>
      </c>
      <c r="B25" s="156">
        <f>SUM(B26:B27)</f>
        <v>1773</v>
      </c>
      <c r="C25" s="245">
        <f>SUM(C26:C27)</f>
        <v>514</v>
      </c>
      <c r="D25" s="135">
        <f t="shared" ref="D25:E25" si="12">SUM(D26:D27)</f>
        <v>424</v>
      </c>
      <c r="E25" s="135">
        <f t="shared" si="12"/>
        <v>90</v>
      </c>
      <c r="F25" s="156"/>
      <c r="G25" s="160">
        <f t="shared" ref="G25" si="13">SUM(G26:G27)</f>
        <v>44</v>
      </c>
      <c r="H25" s="135">
        <f t="shared" ref="H25" si="14">SUM(H26:H27)</f>
        <v>44</v>
      </c>
      <c r="I25" s="135">
        <f t="shared" ref="I25" si="15">SUM(I26:I27)</f>
        <v>377</v>
      </c>
      <c r="J25" s="135">
        <f t="shared" ref="J25" si="16">SUM(J26:J27)</f>
        <v>46</v>
      </c>
      <c r="K25" s="135">
        <f t="shared" ref="K25" si="17">SUM(K26:K27)</f>
        <v>3</v>
      </c>
      <c r="L25" s="135">
        <f t="shared" ref="L25" si="18">SUM(L26:L27)</f>
        <v>0</v>
      </c>
      <c r="M25" s="161">
        <f t="shared" ref="M25" si="19">SUM(M26:M27)</f>
        <v>1</v>
      </c>
      <c r="N25" s="157">
        <f>SUM(N26:N27)</f>
        <v>84</v>
      </c>
      <c r="O25" s="321">
        <f t="shared" ref="O25" si="20">SUM(O26:O27)</f>
        <v>1857</v>
      </c>
      <c r="P25" s="131"/>
      <c r="Q25" s="131"/>
      <c r="R25" s="131"/>
      <c r="S25" s="131"/>
      <c r="Z25" s="20">
        <v>241</v>
      </c>
      <c r="AA25" s="20">
        <v>78</v>
      </c>
      <c r="AB25" s="20">
        <v>1074</v>
      </c>
      <c r="AC25" s="20">
        <v>71</v>
      </c>
      <c r="AD25" s="20">
        <v>55</v>
      </c>
    </row>
    <row r="26" spans="1:32" s="20" customFormat="1" ht="18" customHeight="1">
      <c r="A26" s="246" t="s">
        <v>255</v>
      </c>
      <c r="B26" s="196">
        <v>513</v>
      </c>
      <c r="C26" s="337">
        <f>SUM(D26:E26)</f>
        <v>264</v>
      </c>
      <c r="D26" s="338">
        <f>G26+I26+K26</f>
        <v>234</v>
      </c>
      <c r="E26" s="339">
        <f>H26+J26+L26</f>
        <v>30</v>
      </c>
      <c r="F26" s="386"/>
      <c r="G26" s="532">
        <v>15</v>
      </c>
      <c r="H26" s="515">
        <v>11</v>
      </c>
      <c r="I26" s="515">
        <v>218</v>
      </c>
      <c r="J26" s="515">
        <v>19</v>
      </c>
      <c r="K26" s="515">
        <v>1</v>
      </c>
      <c r="L26" s="515">
        <v>0</v>
      </c>
      <c r="M26" s="527">
        <v>1</v>
      </c>
      <c r="N26" s="341">
        <f>G26+H26-K26-L26-M26</f>
        <v>24</v>
      </c>
      <c r="O26" s="331">
        <f>B26+N26</f>
        <v>537</v>
      </c>
      <c r="P26" s="131"/>
      <c r="Q26" s="131"/>
      <c r="R26" s="131"/>
      <c r="S26" s="131"/>
      <c r="Z26" s="20">
        <f>SUM(Z11:Z25)</f>
        <v>2432</v>
      </c>
      <c r="AA26" s="20">
        <f t="shared" ref="AA26:AE26" si="21">SUM(AA11:AA25)</f>
        <v>1334</v>
      </c>
      <c r="AB26" s="20">
        <f t="shared" si="21"/>
        <v>12995</v>
      </c>
      <c r="AC26" s="20">
        <f t="shared" ref="AC26" si="22">SUM(AC11:AC25)</f>
        <v>1351</v>
      </c>
      <c r="AD26" s="20">
        <f t="shared" ref="AD26" si="23">SUM(AD11:AD25)</f>
        <v>519</v>
      </c>
      <c r="AE26" s="20">
        <f t="shared" si="21"/>
        <v>40</v>
      </c>
    </row>
    <row r="27" spans="1:32" s="20" customFormat="1" ht="18" customHeight="1">
      <c r="A27" s="246" t="s">
        <v>256</v>
      </c>
      <c r="B27" s="196">
        <v>1260</v>
      </c>
      <c r="C27" s="337">
        <f>SUM(D27:E27)</f>
        <v>250</v>
      </c>
      <c r="D27" s="338">
        <f>G27+I27+K27</f>
        <v>190</v>
      </c>
      <c r="E27" s="339">
        <f>H27+J27+L27</f>
        <v>60</v>
      </c>
      <c r="F27" s="386"/>
      <c r="G27" s="532">
        <v>29</v>
      </c>
      <c r="H27" s="515">
        <v>33</v>
      </c>
      <c r="I27" s="515">
        <v>159</v>
      </c>
      <c r="J27" s="515">
        <v>27</v>
      </c>
      <c r="K27" s="515">
        <v>2</v>
      </c>
      <c r="L27" s="515">
        <v>0</v>
      </c>
      <c r="M27" s="527">
        <v>0</v>
      </c>
      <c r="N27" s="341">
        <f>G27+H27-K27-L27</f>
        <v>60</v>
      </c>
      <c r="O27" s="331">
        <f>B27+N27</f>
        <v>1320</v>
      </c>
      <c r="P27" s="131"/>
      <c r="Q27" s="131"/>
      <c r="R27" s="131"/>
      <c r="S27" s="131"/>
    </row>
    <row r="28" spans="1:32" s="20" customFormat="1" ht="18" customHeight="1">
      <c r="A28" s="248" t="s">
        <v>257</v>
      </c>
      <c r="B28" s="195">
        <f>SUM(B29:B30)</f>
        <v>1600</v>
      </c>
      <c r="C28" s="316">
        <f>SUM(C29:C30)</f>
        <v>451</v>
      </c>
      <c r="D28" s="135">
        <f>SUM(D29:D30)</f>
        <v>376</v>
      </c>
      <c r="E28" s="135">
        <f>SUM(E29:E30)</f>
        <v>75</v>
      </c>
      <c r="F28" s="156"/>
      <c r="G28" s="160">
        <f t="shared" ref="G28:O28" si="24">SUM(G29:G30)</f>
        <v>63</v>
      </c>
      <c r="H28" s="135">
        <f t="shared" si="24"/>
        <v>35</v>
      </c>
      <c r="I28" s="135">
        <f t="shared" si="24"/>
        <v>304</v>
      </c>
      <c r="J28" s="135">
        <f t="shared" si="24"/>
        <v>38</v>
      </c>
      <c r="K28" s="135">
        <f t="shared" si="24"/>
        <v>9</v>
      </c>
      <c r="L28" s="135">
        <f t="shared" si="24"/>
        <v>2</v>
      </c>
      <c r="M28" s="188">
        <f t="shared" si="24"/>
        <v>0</v>
      </c>
      <c r="N28" s="136">
        <f t="shared" si="24"/>
        <v>87</v>
      </c>
      <c r="O28" s="195">
        <f t="shared" si="24"/>
        <v>1687</v>
      </c>
      <c r="P28" s="131"/>
      <c r="Q28" s="131"/>
      <c r="R28" s="131"/>
      <c r="S28" s="131"/>
      <c r="T28" s="131"/>
      <c r="U28" s="131"/>
      <c r="V28" s="131"/>
      <c r="W28" s="131">
        <f t="shared" ref="W28" si="25">SUM(W11:W27)</f>
        <v>23</v>
      </c>
      <c r="X28" s="131">
        <f t="shared" ref="X28" si="26">SUM(X11:X27)</f>
        <v>7</v>
      </c>
    </row>
    <row r="29" spans="1:32" s="20" customFormat="1" ht="18" customHeight="1">
      <c r="A29" s="246" t="s">
        <v>258</v>
      </c>
      <c r="B29" s="196">
        <v>380</v>
      </c>
      <c r="C29" s="343">
        <f>SUM(D29:F29)</f>
        <v>166</v>
      </c>
      <c r="D29" s="35">
        <f>G29+I29+K29</f>
        <v>133</v>
      </c>
      <c r="E29" s="35">
        <f>H29+J29+L29</f>
        <v>33</v>
      </c>
      <c r="F29" s="138"/>
      <c r="G29" s="162">
        <v>15</v>
      </c>
      <c r="H29" s="35">
        <v>12</v>
      </c>
      <c r="I29" s="35">
        <v>113</v>
      </c>
      <c r="J29" s="35">
        <v>20</v>
      </c>
      <c r="K29" s="35">
        <v>5</v>
      </c>
      <c r="L29" s="158">
        <v>1</v>
      </c>
      <c r="M29" s="189"/>
      <c r="N29" s="325">
        <f>G29+H29-K29-L29-M29</f>
        <v>21</v>
      </c>
      <c r="O29" s="196">
        <f>B29+N29</f>
        <v>401</v>
      </c>
      <c r="P29" s="131"/>
      <c r="Q29" s="131"/>
      <c r="R29" s="131"/>
      <c r="S29" s="131"/>
    </row>
    <row r="30" spans="1:32" s="20" customFormat="1" ht="18" customHeight="1">
      <c r="A30" s="246" t="s">
        <v>259</v>
      </c>
      <c r="B30" s="196">
        <v>1220</v>
      </c>
      <c r="C30" s="343">
        <f>SUM(D30:F30)</f>
        <v>285</v>
      </c>
      <c r="D30" s="35">
        <f>G30+I30+K30</f>
        <v>243</v>
      </c>
      <c r="E30" s="35">
        <f>H30+J30+L30</f>
        <v>42</v>
      </c>
      <c r="F30" s="138"/>
      <c r="G30" s="162">
        <v>48</v>
      </c>
      <c r="H30" s="35">
        <v>23</v>
      </c>
      <c r="I30" s="35">
        <v>191</v>
      </c>
      <c r="J30" s="35">
        <v>18</v>
      </c>
      <c r="K30" s="35">
        <v>4</v>
      </c>
      <c r="L30" s="158">
        <v>1</v>
      </c>
      <c r="M30" s="189">
        <v>0</v>
      </c>
      <c r="N30" s="325">
        <f>G30+H30-K30-L30-M30</f>
        <v>66</v>
      </c>
      <c r="O30" s="196">
        <f>B30+N30</f>
        <v>1286</v>
      </c>
      <c r="P30" s="131"/>
      <c r="Q30" s="131"/>
      <c r="R30" s="131"/>
      <c r="S30" s="131"/>
    </row>
    <row r="31" spans="1:32" s="20" customFormat="1" ht="18" customHeight="1">
      <c r="A31" s="248" t="s">
        <v>260</v>
      </c>
      <c r="B31" s="195">
        <f>B32</f>
        <v>460</v>
      </c>
      <c r="C31" s="388">
        <f>C32</f>
        <v>106</v>
      </c>
      <c r="D31" s="323">
        <f t="shared" ref="D31:O31" si="27">D32</f>
        <v>85</v>
      </c>
      <c r="E31" s="323">
        <f t="shared" si="27"/>
        <v>21</v>
      </c>
      <c r="F31" s="387"/>
      <c r="G31" s="389">
        <f t="shared" si="27"/>
        <v>19</v>
      </c>
      <c r="H31" s="323">
        <f t="shared" si="27"/>
        <v>8</v>
      </c>
      <c r="I31" s="323">
        <f t="shared" si="27"/>
        <v>59</v>
      </c>
      <c r="J31" s="323">
        <f t="shared" si="27"/>
        <v>13</v>
      </c>
      <c r="K31" s="323">
        <f t="shared" si="27"/>
        <v>7</v>
      </c>
      <c r="L31" s="323">
        <f t="shared" si="27"/>
        <v>0</v>
      </c>
      <c r="M31" s="390">
        <f t="shared" si="27"/>
        <v>0</v>
      </c>
      <c r="N31" s="388">
        <f t="shared" si="27"/>
        <v>20</v>
      </c>
      <c r="O31" s="323">
        <f t="shared" si="27"/>
        <v>480</v>
      </c>
      <c r="P31" s="131"/>
      <c r="Q31" s="131"/>
      <c r="R31" s="131"/>
      <c r="S31" s="131"/>
    </row>
    <row r="32" spans="1:32" s="20" customFormat="1" ht="18" customHeight="1">
      <c r="A32" s="322" t="s">
        <v>261</v>
      </c>
      <c r="B32" s="196">
        <v>460</v>
      </c>
      <c r="C32" s="324">
        <f>SUM(D32:E32)</f>
        <v>106</v>
      </c>
      <c r="D32" s="35">
        <f>SUM(G32+I32+K32)</f>
        <v>85</v>
      </c>
      <c r="E32" s="35">
        <f>H32+J32+L32</f>
        <v>21</v>
      </c>
      <c r="F32" s="138"/>
      <c r="G32" s="162">
        <v>19</v>
      </c>
      <c r="H32" s="35">
        <v>8</v>
      </c>
      <c r="I32" s="35">
        <v>59</v>
      </c>
      <c r="J32" s="35">
        <v>13</v>
      </c>
      <c r="K32" s="35">
        <v>7</v>
      </c>
      <c r="L32" s="158"/>
      <c r="M32" s="189"/>
      <c r="N32" s="325">
        <f>G32+H32-K32-L32-M32</f>
        <v>20</v>
      </c>
      <c r="O32" s="196">
        <f>B32+N32</f>
        <v>480</v>
      </c>
      <c r="P32" s="131"/>
      <c r="Q32" s="131"/>
      <c r="R32" s="131"/>
      <c r="S32" s="131"/>
    </row>
    <row r="33" spans="1:19" s="20" customFormat="1" ht="18" customHeight="1">
      <c r="A33" s="248" t="s">
        <v>262</v>
      </c>
      <c r="B33" s="195">
        <f>SUM(B34:B35)</f>
        <v>11716</v>
      </c>
      <c r="C33" s="316">
        <f>SUM(C34:C35)</f>
        <v>3702</v>
      </c>
      <c r="D33" s="135">
        <f>SUM(D34:D35)</f>
        <v>2933</v>
      </c>
      <c r="E33" s="135">
        <f>SUM(E34:E35)</f>
        <v>769</v>
      </c>
      <c r="F33" s="156"/>
      <c r="G33" s="160">
        <f>SUM(G34:G35)</f>
        <v>395</v>
      </c>
      <c r="H33" s="135">
        <f>SUM(H34:H35)</f>
        <v>327</v>
      </c>
      <c r="I33" s="135">
        <f>SUM(I34:I35)</f>
        <v>2446</v>
      </c>
      <c r="J33" s="135">
        <f t="shared" ref="J33:L33" si="28">SUM(J34:J35)</f>
        <v>427</v>
      </c>
      <c r="K33" s="135">
        <f t="shared" si="28"/>
        <v>92</v>
      </c>
      <c r="L33" s="135">
        <f t="shared" si="28"/>
        <v>15</v>
      </c>
      <c r="M33" s="188">
        <f>SUM(M34:M35)</f>
        <v>59</v>
      </c>
      <c r="N33" s="136">
        <f>SUM(N34:N35)</f>
        <v>556</v>
      </c>
      <c r="O33" s="195">
        <f>SUM(O34:O35)</f>
        <v>12272</v>
      </c>
      <c r="P33" s="131"/>
      <c r="Q33" s="131"/>
      <c r="R33" s="131"/>
      <c r="S33" s="131"/>
    </row>
    <row r="34" spans="1:19" s="20" customFormat="1" ht="18" customHeight="1">
      <c r="A34" s="246" t="s">
        <v>263</v>
      </c>
      <c r="B34" s="196">
        <v>735</v>
      </c>
      <c r="C34" s="343">
        <f>SUM(D34:F34)</f>
        <v>191</v>
      </c>
      <c r="D34" s="35">
        <f>G34+I34+K34</f>
        <v>26</v>
      </c>
      <c r="E34" s="35">
        <f>H34+J34+L34</f>
        <v>165</v>
      </c>
      <c r="F34" s="138"/>
      <c r="G34" s="533">
        <v>7</v>
      </c>
      <c r="H34" s="529">
        <v>42</v>
      </c>
      <c r="I34" s="529">
        <v>15</v>
      </c>
      <c r="J34" s="529">
        <v>119</v>
      </c>
      <c r="K34" s="529">
        <v>4</v>
      </c>
      <c r="L34" s="530">
        <v>4</v>
      </c>
      <c r="M34" s="534">
        <v>0</v>
      </c>
      <c r="N34" s="325">
        <f>G34+H34-K34-L34-M34</f>
        <v>41</v>
      </c>
      <c r="O34" s="196">
        <f>B34+N34</f>
        <v>776</v>
      </c>
      <c r="P34" s="131"/>
      <c r="Q34" s="131"/>
      <c r="R34" s="131"/>
      <c r="S34" s="131"/>
    </row>
    <row r="35" spans="1:19" s="20" customFormat="1" ht="18" customHeight="1">
      <c r="A35" s="246" t="s">
        <v>264</v>
      </c>
      <c r="B35" s="196">
        <v>10981</v>
      </c>
      <c r="C35" s="343">
        <f>SUM(D35:F35)</f>
        <v>3511</v>
      </c>
      <c r="D35" s="35">
        <f>G35+I35+K35</f>
        <v>2907</v>
      </c>
      <c r="E35" s="35">
        <f>H35+J35+L35</f>
        <v>604</v>
      </c>
      <c r="F35" s="138"/>
      <c r="G35" s="162">
        <v>388</v>
      </c>
      <c r="H35" s="35">
        <v>285</v>
      </c>
      <c r="I35" s="35">
        <v>2431</v>
      </c>
      <c r="J35" s="35">
        <v>308</v>
      </c>
      <c r="K35" s="35">
        <v>88</v>
      </c>
      <c r="L35" s="158">
        <v>11</v>
      </c>
      <c r="M35" s="522">
        <v>59</v>
      </c>
      <c r="N35" s="325">
        <f>G35+H35-K35-L35-M35</f>
        <v>515</v>
      </c>
      <c r="O35" s="196">
        <f>B35+N35</f>
        <v>11496</v>
      </c>
      <c r="P35" s="131"/>
      <c r="Q35" s="131"/>
      <c r="R35" s="131"/>
      <c r="S35" s="131"/>
    </row>
    <row r="36" spans="1:19" s="20" customFormat="1" ht="18" customHeight="1">
      <c r="A36" s="248" t="s">
        <v>265</v>
      </c>
      <c r="B36" s="195">
        <f>SUM(B37:B38)</f>
        <v>6052</v>
      </c>
      <c r="C36" s="316">
        <f>SUM(D36:E36)</f>
        <v>1453</v>
      </c>
      <c r="D36" s="135">
        <f>SUM(D37:D38)</f>
        <v>1302</v>
      </c>
      <c r="E36" s="135">
        <f>SUM(E37:E38)</f>
        <v>151</v>
      </c>
      <c r="F36" s="156"/>
      <c r="G36" s="160">
        <f>SUM(G37:G38)</f>
        <v>196</v>
      </c>
      <c r="H36" s="135">
        <f>SUM(H37:H38)</f>
        <v>73</v>
      </c>
      <c r="I36" s="135">
        <f>SUM(I37:I38)</f>
        <v>1047</v>
      </c>
      <c r="J36" s="135">
        <f>SUM(J37:J38)</f>
        <v>74</v>
      </c>
      <c r="K36" s="135">
        <f t="shared" ref="K36:L36" si="29">SUM(K37:K38)</f>
        <v>59</v>
      </c>
      <c r="L36" s="135">
        <f t="shared" si="29"/>
        <v>4</v>
      </c>
      <c r="M36" s="188">
        <f>SUM(M37:M38)</f>
        <v>40</v>
      </c>
      <c r="N36" s="136">
        <f>SUM(N37:N38)</f>
        <v>166</v>
      </c>
      <c r="O36" s="195">
        <f>SUM(O37:O38)</f>
        <v>6218</v>
      </c>
      <c r="P36" s="131"/>
      <c r="Q36" s="131"/>
      <c r="R36" s="131"/>
      <c r="S36" s="131"/>
    </row>
    <row r="37" spans="1:19" s="20" customFormat="1" ht="18" customHeight="1">
      <c r="A37" s="246" t="s">
        <v>266</v>
      </c>
      <c r="B37" s="196">
        <v>469</v>
      </c>
      <c r="C37" s="317">
        <f>SUM(D37:E37)</f>
        <v>131</v>
      </c>
      <c r="D37" s="35">
        <f>G37+I37+K37</f>
        <v>95</v>
      </c>
      <c r="E37" s="35">
        <f>H37+J37+L37</f>
        <v>36</v>
      </c>
      <c r="F37" s="138"/>
      <c r="G37" s="162">
        <v>13</v>
      </c>
      <c r="H37" s="35">
        <v>18</v>
      </c>
      <c r="I37" s="35">
        <v>77</v>
      </c>
      <c r="J37" s="35">
        <v>15</v>
      </c>
      <c r="K37" s="35">
        <v>5</v>
      </c>
      <c r="L37" s="158">
        <v>3</v>
      </c>
      <c r="M37" s="189"/>
      <c r="N37" s="325">
        <f>G37+H37-K37-L37-M37</f>
        <v>23</v>
      </c>
      <c r="O37" s="196">
        <f>B37+N37</f>
        <v>492</v>
      </c>
      <c r="P37" s="131"/>
      <c r="Q37" s="131"/>
      <c r="R37" s="131"/>
      <c r="S37" s="131"/>
    </row>
    <row r="38" spans="1:19" s="20" customFormat="1" ht="18" customHeight="1">
      <c r="A38" s="246" t="s">
        <v>267</v>
      </c>
      <c r="B38" s="196">
        <v>5583</v>
      </c>
      <c r="C38" s="317">
        <f>SUM(D38:E38)</f>
        <v>1322</v>
      </c>
      <c r="D38" s="35">
        <f>G38+I38+K38</f>
        <v>1207</v>
      </c>
      <c r="E38" s="35">
        <f>H38+J38+L38</f>
        <v>115</v>
      </c>
      <c r="F38" s="138"/>
      <c r="G38" s="162">
        <v>183</v>
      </c>
      <c r="H38" s="35">
        <v>55</v>
      </c>
      <c r="I38" s="35">
        <v>970</v>
      </c>
      <c r="J38" s="35">
        <v>59</v>
      </c>
      <c r="K38" s="35">
        <v>54</v>
      </c>
      <c r="L38" s="158">
        <v>1</v>
      </c>
      <c r="M38" s="522">
        <v>40</v>
      </c>
      <c r="N38" s="325">
        <f>G38+H38-K38-L38-M38</f>
        <v>143</v>
      </c>
      <c r="O38" s="196">
        <f>B38+N38</f>
        <v>5726</v>
      </c>
      <c r="P38" s="131"/>
      <c r="Q38" s="131"/>
      <c r="R38" s="131"/>
      <c r="S38" s="131"/>
    </row>
    <row r="39" spans="1:19" s="18" customFormat="1" ht="18" customHeight="1">
      <c r="A39" s="250" t="s">
        <v>268</v>
      </c>
      <c r="B39" s="195">
        <f>SUM(B40:B41)</f>
        <v>4012</v>
      </c>
      <c r="C39" s="316">
        <f>SUM(C40:C41)</f>
        <v>1165</v>
      </c>
      <c r="D39" s="135">
        <f>SUM(D40:D41)</f>
        <v>1000</v>
      </c>
      <c r="E39" s="135">
        <f>SUM(E40:E41)</f>
        <v>165</v>
      </c>
      <c r="F39" s="156"/>
      <c r="G39" s="160">
        <f>SUM(G40:G41)</f>
        <v>154</v>
      </c>
      <c r="H39" s="135">
        <f>SUM(H40:H41)</f>
        <v>83</v>
      </c>
      <c r="I39" s="135">
        <f t="shared" ref="I39:L39" si="30">SUM(I40:I41)</f>
        <v>812</v>
      </c>
      <c r="J39" s="135">
        <f t="shared" si="30"/>
        <v>80</v>
      </c>
      <c r="K39" s="135">
        <f t="shared" si="30"/>
        <v>34</v>
      </c>
      <c r="L39" s="135">
        <f t="shared" si="30"/>
        <v>2</v>
      </c>
      <c r="M39" s="188">
        <f>SUM(M40:M41)</f>
        <v>2</v>
      </c>
      <c r="N39" s="136">
        <f>SUM(N40:N41)</f>
        <v>199</v>
      </c>
      <c r="O39" s="195">
        <f>SUM(O40:O41)</f>
        <v>4211</v>
      </c>
      <c r="P39" s="131"/>
      <c r="Q39" s="131"/>
      <c r="R39" s="131"/>
      <c r="S39" s="131"/>
    </row>
    <row r="40" spans="1:19" s="18" customFormat="1" ht="18" customHeight="1">
      <c r="A40" s="251" t="s">
        <v>269</v>
      </c>
      <c r="B40" s="196">
        <v>363</v>
      </c>
      <c r="C40" s="317">
        <f>SUM(D40:E40)</f>
        <v>82</v>
      </c>
      <c r="D40" s="35">
        <f>G40+I40+K40</f>
        <v>31</v>
      </c>
      <c r="E40" s="35">
        <f>H40+J40+L40</f>
        <v>51</v>
      </c>
      <c r="F40" s="138"/>
      <c r="G40" s="533">
        <v>8</v>
      </c>
      <c r="H40" s="529">
        <v>26</v>
      </c>
      <c r="I40" s="529">
        <v>23</v>
      </c>
      <c r="J40" s="529">
        <v>25</v>
      </c>
      <c r="K40" s="529">
        <v>0</v>
      </c>
      <c r="L40" s="530">
        <v>0</v>
      </c>
      <c r="M40" s="534">
        <v>0</v>
      </c>
      <c r="N40" s="325">
        <f>G40+H40-K40-L40-M40</f>
        <v>34</v>
      </c>
      <c r="O40" s="196">
        <f>B40+N40</f>
        <v>397</v>
      </c>
      <c r="P40" s="131"/>
      <c r="Q40" s="131"/>
      <c r="R40" s="131"/>
      <c r="S40" s="131"/>
    </row>
    <row r="41" spans="1:19" s="18" customFormat="1" ht="18" customHeight="1">
      <c r="A41" s="251" t="s">
        <v>270</v>
      </c>
      <c r="B41" s="196">
        <v>3649</v>
      </c>
      <c r="C41" s="317">
        <f>SUM(D41:E41)</f>
        <v>1083</v>
      </c>
      <c r="D41" s="35">
        <f>G41+I41+K41</f>
        <v>969</v>
      </c>
      <c r="E41" s="35">
        <f>H41+J41+L41</f>
        <v>114</v>
      </c>
      <c r="F41" s="138"/>
      <c r="G41" s="162">
        <v>146</v>
      </c>
      <c r="H41" s="35">
        <v>57</v>
      </c>
      <c r="I41" s="35">
        <v>789</v>
      </c>
      <c r="J41" s="35">
        <v>55</v>
      </c>
      <c r="K41" s="35">
        <v>34</v>
      </c>
      <c r="L41" s="158">
        <v>2</v>
      </c>
      <c r="M41" s="522">
        <v>2</v>
      </c>
      <c r="N41" s="325">
        <f>G41+H41-K41-L41-M41</f>
        <v>165</v>
      </c>
      <c r="O41" s="196">
        <f>B41+N41</f>
        <v>3814</v>
      </c>
      <c r="P41" s="131"/>
      <c r="Q41" s="131"/>
      <c r="R41" s="131"/>
      <c r="S41" s="131"/>
    </row>
    <row r="42" spans="1:19" s="20" customFormat="1" ht="18" customHeight="1">
      <c r="A42" s="248" t="s">
        <v>271</v>
      </c>
      <c r="B42" s="195">
        <f>SUM(B43:B44)</f>
        <v>5586</v>
      </c>
      <c r="C42" s="316">
        <f>SUM(C43:C44)</f>
        <v>1826</v>
      </c>
      <c r="D42" s="135">
        <f>SUM(D43:D44)</f>
        <v>1555</v>
      </c>
      <c r="E42" s="135">
        <f>SUM(E43:E44)</f>
        <v>271</v>
      </c>
      <c r="F42" s="156"/>
      <c r="G42" s="160">
        <f>SUM(G43:G44)</f>
        <v>261</v>
      </c>
      <c r="H42" s="135">
        <f>SUM(H43:H44)</f>
        <v>130</v>
      </c>
      <c r="I42" s="135">
        <f t="shared" ref="I42:L42" si="31">SUM(I43:I44)</f>
        <v>1231</v>
      </c>
      <c r="J42" s="135">
        <f t="shared" si="31"/>
        <v>134</v>
      </c>
      <c r="K42" s="135">
        <f t="shared" si="31"/>
        <v>63</v>
      </c>
      <c r="L42" s="135">
        <f t="shared" si="31"/>
        <v>7</v>
      </c>
      <c r="M42" s="188">
        <f>SUM(M43:M44)</f>
        <v>1</v>
      </c>
      <c r="N42" s="136">
        <f>SUM(N43:N44)</f>
        <v>320</v>
      </c>
      <c r="O42" s="195">
        <f>SUM(O43:O44)</f>
        <v>5906</v>
      </c>
      <c r="P42" s="131"/>
      <c r="Q42" s="131"/>
      <c r="R42" s="131"/>
      <c r="S42" s="131"/>
    </row>
    <row r="43" spans="1:19" s="20" customFormat="1" ht="18" customHeight="1">
      <c r="A43" s="246" t="s">
        <v>272</v>
      </c>
      <c r="B43" s="196">
        <v>432</v>
      </c>
      <c r="C43" s="317">
        <f>SUM(D43:F43)</f>
        <v>81</v>
      </c>
      <c r="D43" s="35">
        <f>G43+I43+K43</f>
        <v>44</v>
      </c>
      <c r="E43" s="35">
        <f>H43+J43+L43</f>
        <v>37</v>
      </c>
      <c r="F43" s="138"/>
      <c r="G43" s="533">
        <v>13</v>
      </c>
      <c r="H43" s="529">
        <v>20</v>
      </c>
      <c r="I43" s="529">
        <v>30</v>
      </c>
      <c r="J43" s="529">
        <v>15</v>
      </c>
      <c r="K43" s="529">
        <v>1</v>
      </c>
      <c r="L43" s="530">
        <v>2</v>
      </c>
      <c r="M43" s="534">
        <v>1</v>
      </c>
      <c r="N43" s="325">
        <f>G43+H43-K43-L43-M43</f>
        <v>29</v>
      </c>
      <c r="O43" s="196">
        <f>B43+N43</f>
        <v>461</v>
      </c>
      <c r="P43" s="131"/>
      <c r="Q43" s="131"/>
      <c r="R43" s="131"/>
      <c r="S43" s="131"/>
    </row>
    <row r="44" spans="1:19" s="20" customFormat="1" ht="18" customHeight="1">
      <c r="A44" s="246" t="s">
        <v>273</v>
      </c>
      <c r="B44" s="196">
        <v>5154</v>
      </c>
      <c r="C44" s="317">
        <f>SUM(D44:F44)</f>
        <v>1745</v>
      </c>
      <c r="D44" s="35">
        <f>G44+I44+K44</f>
        <v>1511</v>
      </c>
      <c r="E44" s="35">
        <f>H44+J44+L44</f>
        <v>234</v>
      </c>
      <c r="F44" s="138"/>
      <c r="G44" s="162">
        <v>248</v>
      </c>
      <c r="H44" s="35">
        <v>110</v>
      </c>
      <c r="I44" s="35">
        <v>1201</v>
      </c>
      <c r="J44" s="35">
        <v>119</v>
      </c>
      <c r="K44" s="35">
        <v>62</v>
      </c>
      <c r="L44" s="158">
        <v>5</v>
      </c>
      <c r="M44" s="522">
        <v>0</v>
      </c>
      <c r="N44" s="325">
        <f>G44+H44-K44-L44-M44</f>
        <v>291</v>
      </c>
      <c r="O44" s="196">
        <f>B44+N44</f>
        <v>5445</v>
      </c>
      <c r="P44" s="131"/>
      <c r="Q44" s="131"/>
      <c r="R44" s="131"/>
      <c r="S44" s="131"/>
    </row>
    <row r="45" spans="1:19" s="20" customFormat="1" ht="18" customHeight="1">
      <c r="A45" s="248" t="s">
        <v>274</v>
      </c>
      <c r="B45" s="195">
        <f>SUM(B46:B47)</f>
        <v>5163</v>
      </c>
      <c r="C45" s="316">
        <f>SUM(D45:E45)</f>
        <v>1451</v>
      </c>
      <c r="D45" s="135">
        <f>SUM(D46:D47)</f>
        <v>1282</v>
      </c>
      <c r="E45" s="135">
        <f>SUM(E46:E47)</f>
        <v>169</v>
      </c>
      <c r="F45" s="156"/>
      <c r="G45" s="160">
        <f>SUM(G46:G47)</f>
        <v>157</v>
      </c>
      <c r="H45" s="135">
        <f>SUM(H46:H47)</f>
        <v>79</v>
      </c>
      <c r="I45" s="135">
        <f>SUM(I46:I47)</f>
        <v>1092</v>
      </c>
      <c r="J45" s="135">
        <f t="shared" ref="J45:L45" si="32">SUM(J46:J47)</f>
        <v>89</v>
      </c>
      <c r="K45" s="135">
        <f t="shared" si="32"/>
        <v>33</v>
      </c>
      <c r="L45" s="135">
        <f t="shared" si="32"/>
        <v>1</v>
      </c>
      <c r="M45" s="188">
        <f>SUM(M46:M47)</f>
        <v>5</v>
      </c>
      <c r="N45" s="136">
        <f>SUM(N46:N47)</f>
        <v>197</v>
      </c>
      <c r="O45" s="195">
        <f>SUM(O46:O47)</f>
        <v>5360</v>
      </c>
      <c r="P45" s="131"/>
      <c r="Q45" s="131"/>
      <c r="R45" s="131"/>
      <c r="S45" s="131"/>
    </row>
    <row r="46" spans="1:19" s="20" customFormat="1" ht="18" customHeight="1">
      <c r="A46" s="247" t="s">
        <v>122</v>
      </c>
      <c r="B46" s="196">
        <v>514</v>
      </c>
      <c r="C46" s="317">
        <f>SUM(D46:E46)</f>
        <v>126</v>
      </c>
      <c r="D46" s="35">
        <f>G46+I46+K46</f>
        <v>87</v>
      </c>
      <c r="E46" s="35">
        <f>H46+J46+L46</f>
        <v>39</v>
      </c>
      <c r="F46" s="138"/>
      <c r="G46" s="162">
        <v>6</v>
      </c>
      <c r="H46" s="35">
        <v>25</v>
      </c>
      <c r="I46" s="35">
        <v>81</v>
      </c>
      <c r="J46" s="35">
        <v>14</v>
      </c>
      <c r="K46" s="35">
        <v>0</v>
      </c>
      <c r="L46" s="158">
        <v>0</v>
      </c>
      <c r="M46" s="522">
        <v>0</v>
      </c>
      <c r="N46" s="325">
        <f>G46+H46-K46-L46-M46</f>
        <v>31</v>
      </c>
      <c r="O46" s="196">
        <f>B46+N46</f>
        <v>545</v>
      </c>
      <c r="P46" s="131"/>
      <c r="Q46" s="131"/>
      <c r="R46" s="131"/>
      <c r="S46" s="131"/>
    </row>
    <row r="47" spans="1:19" s="20" customFormat="1" ht="18" customHeight="1">
      <c r="A47" s="246" t="s">
        <v>275</v>
      </c>
      <c r="B47" s="196">
        <v>4649</v>
      </c>
      <c r="C47" s="317">
        <f>SUM(D47:E47)</f>
        <v>1325</v>
      </c>
      <c r="D47" s="35">
        <f>G47+I47+K47</f>
        <v>1195</v>
      </c>
      <c r="E47" s="35">
        <f>H47+J47+L47</f>
        <v>130</v>
      </c>
      <c r="F47" s="190"/>
      <c r="G47" s="162">
        <v>151</v>
      </c>
      <c r="H47" s="35">
        <v>54</v>
      </c>
      <c r="I47" s="35">
        <v>1011</v>
      </c>
      <c r="J47" s="35">
        <v>75</v>
      </c>
      <c r="K47" s="35">
        <v>33</v>
      </c>
      <c r="L47" s="158">
        <v>1</v>
      </c>
      <c r="M47" s="522">
        <v>5</v>
      </c>
      <c r="N47" s="325">
        <f>G47+H47-K47-L47-M47</f>
        <v>166</v>
      </c>
      <c r="O47" s="196">
        <f>B47+N47</f>
        <v>4815</v>
      </c>
      <c r="P47" s="131"/>
      <c r="Q47" s="131"/>
      <c r="R47" s="131"/>
      <c r="S47" s="131"/>
    </row>
    <row r="48" spans="1:19" s="20" customFormat="1" ht="18" customHeight="1">
      <c r="A48" s="248" t="s">
        <v>276</v>
      </c>
      <c r="B48" s="195">
        <f>SUM(B49:B50)</f>
        <v>7541</v>
      </c>
      <c r="C48" s="316">
        <f>SUM(C49:C50)</f>
        <v>2393</v>
      </c>
      <c r="D48" s="135">
        <f>SUM(D49:D50)</f>
        <v>2001</v>
      </c>
      <c r="E48" s="135">
        <f>SUM(E49:E50)</f>
        <v>392</v>
      </c>
      <c r="F48" s="156"/>
      <c r="G48" s="160">
        <f>SUM(G49:G50)</f>
        <v>289</v>
      </c>
      <c r="H48" s="135">
        <f>SUM(H49:H50)</f>
        <v>161</v>
      </c>
      <c r="I48" s="135">
        <f>SUM(I49:I50)</f>
        <v>1663</v>
      </c>
      <c r="J48" s="135">
        <f t="shared" ref="J48:L48" si="33">SUM(J49:J50)</f>
        <v>227</v>
      </c>
      <c r="K48" s="135">
        <f t="shared" si="33"/>
        <v>49</v>
      </c>
      <c r="L48" s="135">
        <f t="shared" si="33"/>
        <v>4</v>
      </c>
      <c r="M48" s="188">
        <f>SUM(M49:M50)</f>
        <v>14</v>
      </c>
      <c r="N48" s="136">
        <f>SUM(N49:N50)</f>
        <v>383</v>
      </c>
      <c r="O48" s="195">
        <f>SUM(O49:O50)</f>
        <v>7924</v>
      </c>
      <c r="P48" s="131"/>
      <c r="Q48" s="131"/>
      <c r="R48" s="131"/>
      <c r="S48" s="131"/>
    </row>
    <row r="49" spans="1:19" s="20" customFormat="1" ht="18" customHeight="1">
      <c r="A49" s="246" t="s">
        <v>128</v>
      </c>
      <c r="B49" s="196">
        <v>494</v>
      </c>
      <c r="C49" s="343">
        <f>SUM(D49:F49)</f>
        <v>148</v>
      </c>
      <c r="D49" s="35">
        <f>G49+I49+K49</f>
        <v>14</v>
      </c>
      <c r="E49" s="35">
        <f>H49+J49+L49</f>
        <v>134</v>
      </c>
      <c r="F49" s="138"/>
      <c r="G49" s="162">
        <v>4</v>
      </c>
      <c r="H49" s="35">
        <v>51</v>
      </c>
      <c r="I49" s="35">
        <v>10</v>
      </c>
      <c r="J49" s="35">
        <v>83</v>
      </c>
      <c r="K49" s="35"/>
      <c r="L49" s="158"/>
      <c r="M49" s="189">
        <v>3</v>
      </c>
      <c r="N49" s="325">
        <f>G49+H49-K49-L49-M49</f>
        <v>52</v>
      </c>
      <c r="O49" s="196">
        <f>B49+N49</f>
        <v>546</v>
      </c>
      <c r="P49" s="131"/>
      <c r="Q49" s="131"/>
      <c r="R49" s="131"/>
      <c r="S49" s="131"/>
    </row>
    <row r="50" spans="1:19" s="20" customFormat="1" ht="18" customHeight="1">
      <c r="A50" s="246" t="s">
        <v>277</v>
      </c>
      <c r="B50" s="196">
        <v>7047</v>
      </c>
      <c r="C50" s="343">
        <f>SUM(D50:F50)</f>
        <v>2245</v>
      </c>
      <c r="D50" s="35">
        <f>G50+I50+K50</f>
        <v>1987</v>
      </c>
      <c r="E50" s="35">
        <f>H50+J50+L50</f>
        <v>258</v>
      </c>
      <c r="F50" s="138"/>
      <c r="G50" s="162">
        <v>285</v>
      </c>
      <c r="H50" s="35">
        <v>110</v>
      </c>
      <c r="I50" s="35">
        <v>1653</v>
      </c>
      <c r="J50" s="35">
        <v>144</v>
      </c>
      <c r="K50" s="35">
        <v>49</v>
      </c>
      <c r="L50" s="158">
        <v>4</v>
      </c>
      <c r="M50" s="522">
        <v>11</v>
      </c>
      <c r="N50" s="325">
        <f>G50+H50-K50-L50-M50</f>
        <v>331</v>
      </c>
      <c r="O50" s="196">
        <f>B50+N50</f>
        <v>7378</v>
      </c>
      <c r="P50" s="131"/>
      <c r="Q50" s="131"/>
      <c r="R50" s="131"/>
      <c r="S50" s="131"/>
    </row>
    <row r="51" spans="1:19" s="20" customFormat="1" ht="18" customHeight="1">
      <c r="A51" s="248" t="s">
        <v>278</v>
      </c>
      <c r="B51" s="195">
        <f>SUM(B52:B53)</f>
        <v>7009</v>
      </c>
      <c r="C51" s="316">
        <f>SUM(D51:E51)</f>
        <v>1655</v>
      </c>
      <c r="D51" s="135">
        <f>SUM(D52:D53)</f>
        <v>1472</v>
      </c>
      <c r="E51" s="135">
        <f>SUM(E52:E53)</f>
        <v>183</v>
      </c>
      <c r="F51" s="156"/>
      <c r="G51" s="160">
        <f>SUM(G52:G53)</f>
        <v>269</v>
      </c>
      <c r="H51" s="135">
        <f>SUM(H52:H53)</f>
        <v>87</v>
      </c>
      <c r="I51" s="135">
        <f t="shared" ref="I51:J51" si="34">SUM(I52:I53)</f>
        <v>1155</v>
      </c>
      <c r="J51" s="135">
        <f t="shared" si="34"/>
        <v>95</v>
      </c>
      <c r="K51" s="135">
        <f t="shared" ref="K51" si="35">SUM(K52:K53)</f>
        <v>48</v>
      </c>
      <c r="L51" s="135">
        <f t="shared" ref="L51" si="36">SUM(L52:L53)</f>
        <v>1</v>
      </c>
      <c r="M51" s="188">
        <f>SUM(M52:M53)</f>
        <v>9</v>
      </c>
      <c r="N51" s="136">
        <f>SUM(N52:N53)</f>
        <v>298</v>
      </c>
      <c r="O51" s="195">
        <f>SUM(O52:O53)</f>
        <v>7307</v>
      </c>
      <c r="P51" s="131"/>
      <c r="Q51" s="131"/>
      <c r="R51" s="131"/>
      <c r="S51" s="131"/>
    </row>
    <row r="52" spans="1:19" s="20" customFormat="1" ht="18" customHeight="1">
      <c r="A52" s="246" t="s">
        <v>279</v>
      </c>
      <c r="B52" s="196">
        <v>499</v>
      </c>
      <c r="C52" s="317">
        <f>SUM(D52:E52)</f>
        <v>100</v>
      </c>
      <c r="D52" s="35">
        <f>G52+I52+K52</f>
        <v>53</v>
      </c>
      <c r="E52" s="35">
        <f>H52+J52+L52</f>
        <v>47</v>
      </c>
      <c r="F52" s="138"/>
      <c r="G52" s="539">
        <v>8</v>
      </c>
      <c r="H52" s="540">
        <v>28</v>
      </c>
      <c r="I52" s="540">
        <v>44</v>
      </c>
      <c r="J52" s="540">
        <v>19</v>
      </c>
      <c r="K52" s="540">
        <v>1</v>
      </c>
      <c r="L52" s="541">
        <v>0</v>
      </c>
      <c r="M52" s="542">
        <v>0</v>
      </c>
      <c r="N52" s="325">
        <f>G52+H52-K52-L52-M52</f>
        <v>35</v>
      </c>
      <c r="O52" s="196">
        <f>B52+N52</f>
        <v>534</v>
      </c>
      <c r="P52" s="131"/>
      <c r="Q52" s="131"/>
      <c r="R52" s="131"/>
      <c r="S52" s="131"/>
    </row>
    <row r="53" spans="1:19" s="20" customFormat="1" ht="18" customHeight="1">
      <c r="A53" s="246" t="s">
        <v>280</v>
      </c>
      <c r="B53" s="196">
        <v>6510</v>
      </c>
      <c r="C53" s="317">
        <f>SUM(D53:E53)</f>
        <v>1555</v>
      </c>
      <c r="D53" s="35">
        <f>G53+I53+K53</f>
        <v>1419</v>
      </c>
      <c r="E53" s="35">
        <f>H53+J53+L53</f>
        <v>136</v>
      </c>
      <c r="F53" s="138"/>
      <c r="G53" s="162">
        <v>261</v>
      </c>
      <c r="H53" s="35">
        <v>59</v>
      </c>
      <c r="I53" s="35">
        <v>1111</v>
      </c>
      <c r="J53" s="35">
        <v>76</v>
      </c>
      <c r="K53" s="35">
        <v>47</v>
      </c>
      <c r="L53" s="158">
        <v>1</v>
      </c>
      <c r="M53" s="522">
        <v>9</v>
      </c>
      <c r="N53" s="325">
        <f>G53+H53-K53-L53-M53</f>
        <v>263</v>
      </c>
      <c r="O53" s="196">
        <f>B53+N53</f>
        <v>6773</v>
      </c>
      <c r="P53" s="131"/>
      <c r="Q53" s="131"/>
      <c r="R53" s="131"/>
      <c r="S53" s="131"/>
    </row>
    <row r="54" spans="1:19" s="20" customFormat="1" ht="18" customHeight="1">
      <c r="A54" s="248" t="s">
        <v>281</v>
      </c>
      <c r="B54" s="195">
        <f t="shared" ref="B54:H54" si="37">SUM(B55:B56)</f>
        <v>6084</v>
      </c>
      <c r="C54" s="316">
        <f t="shared" si="37"/>
        <v>1599</v>
      </c>
      <c r="D54" s="135">
        <f t="shared" si="37"/>
        <v>1398</v>
      </c>
      <c r="E54" s="135">
        <f t="shared" si="37"/>
        <v>201</v>
      </c>
      <c r="F54" s="156"/>
      <c r="G54" s="160">
        <f t="shared" si="37"/>
        <v>248</v>
      </c>
      <c r="H54" s="135">
        <f t="shared" si="37"/>
        <v>91</v>
      </c>
      <c r="I54" s="135">
        <f t="shared" ref="I54:L54" si="38">SUM(I55:I56)</f>
        <v>1094</v>
      </c>
      <c r="J54" s="135">
        <f t="shared" si="38"/>
        <v>104</v>
      </c>
      <c r="K54" s="135">
        <f t="shared" si="38"/>
        <v>56</v>
      </c>
      <c r="L54" s="135">
        <f t="shared" si="38"/>
        <v>6</v>
      </c>
      <c r="M54" s="188">
        <f>SUM(M55:M56)</f>
        <v>1</v>
      </c>
      <c r="N54" s="136">
        <f>SUM(N55:N56)</f>
        <v>276</v>
      </c>
      <c r="O54" s="195">
        <f>SUM(O55:O56)</f>
        <v>6360</v>
      </c>
      <c r="P54" s="131"/>
      <c r="Q54" s="131"/>
      <c r="R54" s="131"/>
      <c r="S54" s="131"/>
    </row>
    <row r="55" spans="1:19" s="20" customFormat="1" ht="18" customHeight="1">
      <c r="A55" s="246" t="s">
        <v>282</v>
      </c>
      <c r="B55" s="196">
        <v>480</v>
      </c>
      <c r="C55" s="317">
        <f>D55+E55</f>
        <v>78</v>
      </c>
      <c r="D55" s="35">
        <f>G55+I55+K55</f>
        <v>28</v>
      </c>
      <c r="E55" s="35">
        <f>H55+J55+L55</f>
        <v>50</v>
      </c>
      <c r="F55" s="138"/>
      <c r="G55" s="162">
        <v>7</v>
      </c>
      <c r="H55" s="35">
        <v>13</v>
      </c>
      <c r="I55" s="35">
        <v>20</v>
      </c>
      <c r="J55" s="35">
        <v>33</v>
      </c>
      <c r="K55" s="35">
        <v>1</v>
      </c>
      <c r="L55" s="158">
        <v>4</v>
      </c>
      <c r="M55" s="522"/>
      <c r="N55" s="325">
        <f>G55+H55-K55-L55-M55</f>
        <v>15</v>
      </c>
      <c r="O55" s="196">
        <f>B55+N55</f>
        <v>495</v>
      </c>
      <c r="P55" s="131"/>
      <c r="Q55" s="131"/>
      <c r="R55" s="131"/>
      <c r="S55" s="131"/>
    </row>
    <row r="56" spans="1:19" s="20" customFormat="1" ht="18" customHeight="1">
      <c r="A56" s="246" t="s">
        <v>283</v>
      </c>
      <c r="B56" s="196">
        <v>5604</v>
      </c>
      <c r="C56" s="317">
        <f>D56+E56</f>
        <v>1521</v>
      </c>
      <c r="D56" s="35">
        <f>G56+I56+K56</f>
        <v>1370</v>
      </c>
      <c r="E56" s="35">
        <f>H56+J56+L56</f>
        <v>151</v>
      </c>
      <c r="F56" s="329"/>
      <c r="G56" s="162">
        <v>241</v>
      </c>
      <c r="H56" s="35">
        <v>78</v>
      </c>
      <c r="I56" s="35">
        <v>1074</v>
      </c>
      <c r="J56" s="35">
        <v>71</v>
      </c>
      <c r="K56" s="35">
        <v>55</v>
      </c>
      <c r="L56" s="158">
        <v>2</v>
      </c>
      <c r="M56" s="522">
        <v>1</v>
      </c>
      <c r="N56" s="325">
        <f>G56+H56-K56-L56-M56</f>
        <v>261</v>
      </c>
      <c r="O56" s="196">
        <f>B56+N56</f>
        <v>5865</v>
      </c>
      <c r="P56" s="131"/>
      <c r="Q56" s="131"/>
      <c r="R56" s="131"/>
      <c r="S56" s="131"/>
    </row>
    <row r="57" spans="1:19" s="20" customFormat="1" ht="18" customHeight="1">
      <c r="A57" s="248" t="s">
        <v>284</v>
      </c>
      <c r="B57" s="195">
        <f>B58</f>
        <v>692</v>
      </c>
      <c r="C57" s="245">
        <f t="shared" ref="C57:O57" si="39">C58</f>
        <v>194</v>
      </c>
      <c r="D57" s="135">
        <f t="shared" si="39"/>
        <v>92</v>
      </c>
      <c r="E57" s="135">
        <f t="shared" si="39"/>
        <v>102</v>
      </c>
      <c r="F57" s="327"/>
      <c r="G57" s="160">
        <f t="shared" si="39"/>
        <v>15</v>
      </c>
      <c r="H57" s="135">
        <f t="shared" si="39"/>
        <v>28</v>
      </c>
      <c r="I57" s="135">
        <f t="shared" si="39"/>
        <v>76</v>
      </c>
      <c r="J57" s="135">
        <f t="shared" si="39"/>
        <v>71</v>
      </c>
      <c r="K57" s="135">
        <f t="shared" si="39"/>
        <v>1</v>
      </c>
      <c r="L57" s="135">
        <f t="shared" si="39"/>
        <v>3</v>
      </c>
      <c r="M57" s="188">
        <f t="shared" si="39"/>
        <v>0</v>
      </c>
      <c r="N57" s="157">
        <f t="shared" si="39"/>
        <v>39</v>
      </c>
      <c r="O57" s="321">
        <f t="shared" si="39"/>
        <v>731</v>
      </c>
      <c r="P57" s="131"/>
      <c r="Q57" s="131"/>
      <c r="R57" s="131"/>
      <c r="S57" s="131"/>
    </row>
    <row r="58" spans="1:19" s="20" customFormat="1" ht="18" customHeight="1" thickBot="1">
      <c r="A58" s="252" t="s">
        <v>285</v>
      </c>
      <c r="B58" s="253">
        <v>692</v>
      </c>
      <c r="C58" s="320">
        <f>SUM(D58:E58)</f>
        <v>194</v>
      </c>
      <c r="D58" s="254">
        <f>G58+I58+K58</f>
        <v>92</v>
      </c>
      <c r="E58" s="254">
        <f>H58+J58+L58</f>
        <v>102</v>
      </c>
      <c r="F58" s="255"/>
      <c r="G58" s="535">
        <v>15</v>
      </c>
      <c r="H58" s="536">
        <v>28</v>
      </c>
      <c r="I58" s="536">
        <v>76</v>
      </c>
      <c r="J58" s="536">
        <v>71</v>
      </c>
      <c r="K58" s="536">
        <v>1</v>
      </c>
      <c r="L58" s="537">
        <v>3</v>
      </c>
      <c r="M58" s="538">
        <v>0</v>
      </c>
      <c r="N58" s="340">
        <f>G58+H58-K58-L58</f>
        <v>39</v>
      </c>
      <c r="O58" s="253">
        <f>B58+N58</f>
        <v>731</v>
      </c>
      <c r="P58" s="131"/>
      <c r="Q58" s="131"/>
      <c r="R58" s="131"/>
      <c r="S58" s="131"/>
    </row>
    <row r="59" spans="1:19" s="20" customFormat="1" ht="31.5" customHeight="1">
      <c r="A59" s="674" t="s">
        <v>388</v>
      </c>
      <c r="B59" s="675"/>
      <c r="C59" s="675"/>
      <c r="D59" s="675"/>
      <c r="E59" s="675"/>
      <c r="F59" s="133"/>
      <c r="G59" s="123"/>
      <c r="H59" s="123"/>
      <c r="I59" s="123"/>
      <c r="J59" s="123"/>
      <c r="K59" s="123"/>
      <c r="L59" s="123"/>
      <c r="M59" s="134"/>
      <c r="N59" s="133"/>
      <c r="O59" s="124"/>
      <c r="P59" s="131"/>
      <c r="Q59" s="131"/>
      <c r="R59" s="131"/>
      <c r="S59" s="131"/>
    </row>
    <row r="60" spans="1:19">
      <c r="B60" s="328"/>
      <c r="C60" s="328"/>
      <c r="D60" s="328"/>
      <c r="E60" s="328"/>
      <c r="F60" s="328"/>
      <c r="G60" s="328"/>
      <c r="H60" s="328"/>
      <c r="I60" s="328"/>
      <c r="N60" s="39"/>
      <c r="Q60" s="94"/>
    </row>
    <row r="61" spans="1:19">
      <c r="B61" s="328"/>
      <c r="C61" s="328"/>
      <c r="D61" s="328"/>
      <c r="E61" s="328"/>
      <c r="F61" s="328"/>
      <c r="G61" s="328"/>
      <c r="H61" s="328"/>
      <c r="I61" s="328"/>
      <c r="M61" s="39"/>
      <c r="N61" s="39"/>
      <c r="O61" s="39"/>
      <c r="P61" s="139"/>
      <c r="Q61" s="94"/>
    </row>
    <row r="62" spans="1:19">
      <c r="B62" s="328"/>
      <c r="C62" s="328"/>
      <c r="D62" s="328"/>
      <c r="E62" s="328"/>
      <c r="F62" s="328"/>
      <c r="G62" s="328"/>
      <c r="H62" s="328"/>
      <c r="I62" s="328"/>
      <c r="M62" s="39"/>
      <c r="N62" s="39"/>
      <c r="O62" s="39"/>
      <c r="P62" s="139"/>
      <c r="Q62" s="94"/>
    </row>
    <row r="63" spans="1:19">
      <c r="B63" s="328"/>
      <c r="C63" s="328"/>
      <c r="D63" s="328"/>
      <c r="E63" s="328"/>
      <c r="F63" s="328"/>
      <c r="G63" s="328"/>
      <c r="H63" s="328"/>
      <c r="I63" s="328"/>
      <c r="M63" s="39"/>
      <c r="N63" s="39"/>
      <c r="O63" s="39"/>
      <c r="P63" s="139"/>
      <c r="Q63" s="94"/>
    </row>
    <row r="64" spans="1:19">
      <c r="B64" s="328"/>
      <c r="C64" s="328"/>
      <c r="D64" s="328"/>
      <c r="E64" s="328"/>
      <c r="F64" s="328"/>
      <c r="G64" s="328"/>
      <c r="H64" s="328"/>
      <c r="I64" s="328"/>
      <c r="M64" s="39"/>
      <c r="N64" s="39"/>
      <c r="O64" s="39"/>
      <c r="P64" s="139"/>
      <c r="Q64" s="94"/>
    </row>
    <row r="65" spans="2:17">
      <c r="B65" s="328"/>
      <c r="C65" s="328"/>
      <c r="D65" s="328"/>
      <c r="E65" s="328"/>
      <c r="F65" s="328"/>
      <c r="G65" s="328"/>
      <c r="H65" s="328"/>
      <c r="I65" s="328"/>
      <c r="M65" s="39"/>
      <c r="N65" s="39"/>
      <c r="O65" s="39"/>
      <c r="P65" s="39"/>
      <c r="Q65" s="94"/>
    </row>
    <row r="66" spans="2:17">
      <c r="B66" s="328"/>
      <c r="C66" s="328"/>
      <c r="D66" s="328"/>
      <c r="E66" s="328"/>
      <c r="F66" s="328"/>
      <c r="G66" s="328"/>
      <c r="H66" s="328"/>
      <c r="I66" s="328"/>
      <c r="M66" s="39"/>
      <c r="N66" s="39"/>
      <c r="O66" s="39"/>
      <c r="P66" s="39"/>
      <c r="Q66" s="94"/>
    </row>
    <row r="67" spans="2:17">
      <c r="C67" s="6"/>
      <c r="D67" s="6"/>
      <c r="E67" s="6"/>
      <c r="F67" s="6"/>
      <c r="N67" s="6"/>
      <c r="P67" s="6"/>
      <c r="Q67" s="94"/>
    </row>
    <row r="68" spans="2:17">
      <c r="C68" s="6"/>
      <c r="D68" s="6"/>
      <c r="E68" s="6"/>
      <c r="F68" s="6"/>
      <c r="N68" s="6"/>
      <c r="P68" s="6"/>
      <c r="Q68" s="94"/>
    </row>
    <row r="69" spans="2:17">
      <c r="C69" s="6"/>
      <c r="D69" s="6"/>
      <c r="E69" s="6"/>
      <c r="F69" s="6"/>
      <c r="N69" s="6"/>
      <c r="P69" s="6"/>
      <c r="Q69" s="94"/>
    </row>
    <row r="70" spans="2:17">
      <c r="C70" s="6"/>
      <c r="D70" s="6"/>
      <c r="E70" s="6"/>
      <c r="F70" s="6"/>
      <c r="N70" s="6"/>
      <c r="P70" s="6"/>
      <c r="Q70" s="94"/>
    </row>
    <row r="71" spans="2:17">
      <c r="C71" s="6"/>
      <c r="D71" s="6"/>
      <c r="E71" s="6"/>
      <c r="F71" s="6"/>
      <c r="N71" s="6"/>
      <c r="P71" s="6"/>
      <c r="Q71" s="94"/>
    </row>
    <row r="72" spans="2:17">
      <c r="C72" s="6"/>
      <c r="D72" s="6"/>
      <c r="E72" s="6"/>
      <c r="F72" s="6"/>
      <c r="N72" s="6"/>
      <c r="P72" s="6"/>
      <c r="Q72" s="94"/>
    </row>
    <row r="73" spans="2:17">
      <c r="C73" s="6"/>
      <c r="D73" s="6"/>
      <c r="E73" s="6"/>
      <c r="F73" s="6"/>
      <c r="N73" s="6"/>
      <c r="P73" s="6"/>
      <c r="Q73" s="94"/>
    </row>
    <row r="74" spans="2:17">
      <c r="C74" s="6"/>
      <c r="D74" s="6"/>
      <c r="E74" s="6"/>
      <c r="F74" s="6"/>
      <c r="N74" s="6"/>
      <c r="P74" s="6"/>
      <c r="Q74" s="94"/>
    </row>
    <row r="75" spans="2:17">
      <c r="C75" s="6"/>
      <c r="D75" s="6"/>
      <c r="E75" s="6"/>
      <c r="F75" s="6"/>
      <c r="N75" s="6"/>
      <c r="P75" s="6"/>
      <c r="Q75" s="94"/>
    </row>
    <row r="76" spans="2:17">
      <c r="C76" s="6"/>
      <c r="D76" s="6"/>
      <c r="E76" s="6"/>
      <c r="F76" s="6"/>
      <c r="N76" s="6"/>
      <c r="P76" s="6"/>
      <c r="Q76" s="94"/>
    </row>
    <row r="77" spans="2:17">
      <c r="C77" s="6"/>
      <c r="D77" s="6"/>
      <c r="E77" s="6"/>
      <c r="F77" s="6"/>
      <c r="N77" s="6"/>
      <c r="P77" s="6"/>
      <c r="Q77" s="94"/>
    </row>
    <row r="78" spans="2:17">
      <c r="C78" s="6"/>
      <c r="D78" s="6"/>
      <c r="E78" s="6"/>
      <c r="F78" s="6"/>
      <c r="N78" s="6"/>
      <c r="P78" s="6"/>
      <c r="Q78" s="94"/>
    </row>
    <row r="79" spans="2:17">
      <c r="C79" s="6"/>
      <c r="D79" s="6"/>
      <c r="E79" s="6"/>
      <c r="F79" s="6"/>
      <c r="N79" s="6"/>
      <c r="P79" s="6"/>
      <c r="Q79" s="94"/>
    </row>
    <row r="80" spans="2:17">
      <c r="C80" s="6"/>
      <c r="D80" s="6"/>
      <c r="E80" s="6"/>
      <c r="F80" s="6"/>
      <c r="N80" s="6"/>
      <c r="P80" s="6"/>
      <c r="Q80" s="94"/>
    </row>
    <row r="81" spans="17:17" s="6" customFormat="1">
      <c r="Q81" s="94"/>
    </row>
    <row r="82" spans="17:17" s="6" customFormat="1">
      <c r="Q82" s="94"/>
    </row>
    <row r="83" spans="17:17" s="6" customFormat="1">
      <c r="Q83" s="94"/>
    </row>
    <row r="84" spans="17:17" s="6" customFormat="1">
      <c r="Q84" s="94"/>
    </row>
    <row r="85" spans="17:17" s="6" customFormat="1">
      <c r="Q85" s="94"/>
    </row>
    <row r="86" spans="17:17" s="6" customFormat="1">
      <c r="Q86" s="94"/>
    </row>
    <row r="87" spans="17:17" s="6" customFormat="1">
      <c r="Q87" s="94"/>
    </row>
    <row r="88" spans="17:17" s="6" customFormat="1">
      <c r="Q88" s="94"/>
    </row>
    <row r="89" spans="17:17" s="6" customFormat="1">
      <c r="Q89" s="94"/>
    </row>
    <row r="90" spans="17:17" s="6" customFormat="1">
      <c r="Q90" s="94"/>
    </row>
    <row r="91" spans="17:17" s="6" customFormat="1">
      <c r="Q91" s="94"/>
    </row>
    <row r="92" spans="17:17" s="6" customFormat="1">
      <c r="Q92" s="94"/>
    </row>
    <row r="93" spans="17:17" s="6" customFormat="1">
      <c r="Q93" s="94"/>
    </row>
    <row r="94" spans="17:17" s="6" customFormat="1">
      <c r="Q94" s="94"/>
    </row>
    <row r="95" spans="17:17" s="6" customFormat="1">
      <c r="Q95" s="94"/>
    </row>
    <row r="96" spans="17:17" s="6" customFormat="1">
      <c r="Q96" s="94"/>
    </row>
    <row r="97" spans="17:17" s="6" customFormat="1">
      <c r="Q97" s="94"/>
    </row>
    <row r="98" spans="17:17" s="6" customFormat="1">
      <c r="Q98" s="94"/>
    </row>
    <row r="99" spans="17:17" s="6" customFormat="1">
      <c r="Q99" s="94"/>
    </row>
    <row r="100" spans="17:17" s="6" customFormat="1">
      <c r="Q100" s="94"/>
    </row>
    <row r="101" spans="17:17" s="6" customFormat="1">
      <c r="Q101" s="94"/>
    </row>
    <row r="102" spans="17:17" s="6" customFormat="1">
      <c r="Q102" s="94"/>
    </row>
    <row r="103" spans="17:17" s="6" customFormat="1">
      <c r="Q103" s="94"/>
    </row>
    <row r="104" spans="17:17" s="6" customFormat="1">
      <c r="Q104" s="94"/>
    </row>
    <row r="105" spans="17:17" s="6" customFormat="1">
      <c r="Q105" s="94"/>
    </row>
    <row r="106" spans="17:17" s="6" customFormat="1">
      <c r="Q106" s="94"/>
    </row>
    <row r="107" spans="17:17" s="6" customFormat="1">
      <c r="Q107" s="94"/>
    </row>
    <row r="108" spans="17:17" s="6" customFormat="1">
      <c r="Q108" s="94"/>
    </row>
    <row r="109" spans="17:17" s="6" customFormat="1">
      <c r="Q109" s="94"/>
    </row>
    <row r="110" spans="17:17" s="6" customFormat="1">
      <c r="Q110" s="94"/>
    </row>
    <row r="111" spans="17:17" s="6" customFormat="1">
      <c r="Q111" s="94"/>
    </row>
    <row r="112" spans="17:17" s="6" customFormat="1">
      <c r="Q112" s="94"/>
    </row>
    <row r="113" spans="17:17" s="6" customFormat="1">
      <c r="Q113" s="94"/>
    </row>
    <row r="114" spans="17:17" s="6" customFormat="1">
      <c r="Q114" s="94"/>
    </row>
    <row r="115" spans="17:17" s="6" customFormat="1">
      <c r="Q115" s="94"/>
    </row>
    <row r="116" spans="17:17" s="6" customFormat="1">
      <c r="Q116" s="94"/>
    </row>
    <row r="117" spans="17:17" s="6" customFormat="1">
      <c r="Q117" s="94"/>
    </row>
    <row r="118" spans="17:17" s="6" customFormat="1">
      <c r="Q118" s="94"/>
    </row>
    <row r="119" spans="17:17" s="6" customFormat="1">
      <c r="Q119" s="94"/>
    </row>
    <row r="120" spans="17:17" s="6" customFormat="1">
      <c r="Q120" s="94"/>
    </row>
    <row r="121" spans="17:17" s="6" customFormat="1">
      <c r="Q121" s="94"/>
    </row>
    <row r="122" spans="17:17" s="6" customFormat="1">
      <c r="Q122" s="94"/>
    </row>
    <row r="123" spans="17:17" s="6" customFormat="1">
      <c r="Q123" s="94"/>
    </row>
    <row r="124" spans="17:17" s="6" customFormat="1">
      <c r="Q124" s="94"/>
    </row>
    <row r="125" spans="17:17" s="6" customFormat="1">
      <c r="Q125" s="94"/>
    </row>
    <row r="126" spans="17:17" s="6" customFormat="1">
      <c r="Q126" s="94"/>
    </row>
    <row r="127" spans="17:17" s="6" customFormat="1">
      <c r="Q127" s="94"/>
    </row>
    <row r="128" spans="17:17" s="6" customFormat="1">
      <c r="Q128" s="94"/>
    </row>
    <row r="129" spans="17:17" s="6" customFormat="1">
      <c r="Q129" s="94"/>
    </row>
    <row r="130" spans="17:17" s="6" customFormat="1">
      <c r="Q130" s="94"/>
    </row>
    <row r="131" spans="17:17" s="6" customFormat="1">
      <c r="Q131" s="94"/>
    </row>
    <row r="132" spans="17:17" s="6" customFormat="1">
      <c r="Q132" s="94"/>
    </row>
    <row r="133" spans="17:17" s="6" customFormat="1">
      <c r="Q133" s="94"/>
    </row>
    <row r="134" spans="17:17" s="6" customFormat="1">
      <c r="Q134" s="94"/>
    </row>
    <row r="135" spans="17:17" s="6" customFormat="1">
      <c r="Q135" s="94"/>
    </row>
    <row r="136" spans="17:17" s="6" customFormat="1">
      <c r="Q136" s="94"/>
    </row>
    <row r="137" spans="17:17" s="6" customFormat="1">
      <c r="Q137" s="94"/>
    </row>
    <row r="138" spans="17:17" s="6" customFormat="1">
      <c r="Q138" s="94"/>
    </row>
    <row r="139" spans="17:17" s="6" customFormat="1">
      <c r="Q139" s="94"/>
    </row>
  </sheetData>
  <mergeCells count="11">
    <mergeCell ref="A59:E59"/>
    <mergeCell ref="A2:O2"/>
    <mergeCell ref="A3:O3"/>
    <mergeCell ref="A5:A6"/>
    <mergeCell ref="B5:B6"/>
    <mergeCell ref="G5:H5"/>
    <mergeCell ref="I5:J5"/>
    <mergeCell ref="N5:N6"/>
    <mergeCell ref="O5:O6"/>
    <mergeCell ref="C5:F5"/>
    <mergeCell ref="K5:M5"/>
  </mergeCells>
  <phoneticPr fontId="3" type="noConversion"/>
  <printOptions horizontalCentered="1"/>
  <pageMargins left="0.35433070866141736" right="0.35433070866141736" top="0.65" bottom="0.56000000000000005" header="0.51181102362204722" footer="0.51181102362204722"/>
  <pageSetup paperSize="9" scale="73" orientation="landscape" r:id="rId1"/>
  <headerFooter alignWithMargins="0"/>
  <ignoredErrors>
    <ignoredError sqref="D57:E57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9"/>
  <sheetViews>
    <sheetView zoomScale="75" zoomScaleNormal="75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2" sqref="A2:I2"/>
    </sheetView>
  </sheetViews>
  <sheetFormatPr defaultRowHeight="13.5"/>
  <cols>
    <col min="1" max="1" width="14.21875" style="144" customWidth="1"/>
    <col min="2" max="2" width="12.88671875" style="39" customWidth="1"/>
    <col min="3" max="3" width="11.77734375" style="39" bestFit="1" customWidth="1"/>
    <col min="4" max="6" width="11.88671875" style="39" customWidth="1"/>
    <col min="7" max="7" width="11" style="39" customWidth="1"/>
    <col min="8" max="8" width="11.88671875" style="39" customWidth="1"/>
    <col min="9" max="9" width="13.21875" style="39" customWidth="1"/>
    <col min="10" max="16384" width="8.88671875" style="6"/>
  </cols>
  <sheetData>
    <row r="2" spans="1:10" s="21" customFormat="1" ht="21.75" customHeight="1">
      <c r="A2" s="696" t="s">
        <v>213</v>
      </c>
      <c r="B2" s="696"/>
      <c r="C2" s="696"/>
      <c r="D2" s="696"/>
      <c r="E2" s="696"/>
      <c r="F2" s="696"/>
      <c r="G2" s="696"/>
      <c r="H2" s="696"/>
      <c r="I2" s="696"/>
    </row>
    <row r="3" spans="1:10" s="9" customFormat="1" ht="14.25">
      <c r="A3" s="697" t="s">
        <v>396</v>
      </c>
      <c r="B3" s="697"/>
      <c r="C3" s="697"/>
      <c r="D3" s="697"/>
      <c r="E3" s="697"/>
      <c r="F3" s="697"/>
      <c r="G3" s="697"/>
      <c r="H3" s="697"/>
      <c r="I3" s="697"/>
    </row>
    <row r="4" spans="1:10" s="11" customFormat="1" ht="15" customHeight="1" thickBot="1">
      <c r="A4" s="140"/>
      <c r="B4" s="20"/>
      <c r="C4" s="20"/>
      <c r="D4" s="20"/>
      <c r="E4" s="20"/>
      <c r="F4" s="20"/>
      <c r="G4" s="20"/>
      <c r="H4" s="20"/>
      <c r="I4" s="141" t="s">
        <v>204</v>
      </c>
    </row>
    <row r="5" spans="1:10" s="142" customFormat="1" ht="20.25" customHeight="1">
      <c r="A5" s="692" t="s">
        <v>205</v>
      </c>
      <c r="B5" s="698" t="s">
        <v>394</v>
      </c>
      <c r="C5" s="700" t="s">
        <v>432</v>
      </c>
      <c r="D5" s="702" t="s">
        <v>206</v>
      </c>
      <c r="E5" s="704" t="s">
        <v>207</v>
      </c>
      <c r="F5" s="694" t="s">
        <v>228</v>
      </c>
      <c r="G5" s="695"/>
      <c r="H5" s="706" t="s">
        <v>383</v>
      </c>
      <c r="I5" s="708" t="s">
        <v>433</v>
      </c>
    </row>
    <row r="6" spans="1:10" s="142" customFormat="1" ht="24.75" customHeight="1" thickBot="1">
      <c r="A6" s="693"/>
      <c r="B6" s="699"/>
      <c r="C6" s="701"/>
      <c r="D6" s="703"/>
      <c r="E6" s="705"/>
      <c r="F6" s="143" t="s">
        <v>229</v>
      </c>
      <c r="G6" s="166" t="s">
        <v>230</v>
      </c>
      <c r="H6" s="707"/>
      <c r="I6" s="709"/>
    </row>
    <row r="7" spans="1:10" ht="17.25" customHeight="1" thickTop="1">
      <c r="A7" s="256" t="s">
        <v>208</v>
      </c>
      <c r="B7" s="212">
        <f t="shared" ref="B7:I7" si="0">SUM(B8:B9)</f>
        <v>24087</v>
      </c>
      <c r="C7" s="213">
        <f t="shared" si="0"/>
        <v>6362</v>
      </c>
      <c r="D7" s="214">
        <f t="shared" si="0"/>
        <v>671</v>
      </c>
      <c r="E7" s="215">
        <f t="shared" si="0"/>
        <v>5391</v>
      </c>
      <c r="F7" s="215">
        <f t="shared" si="0"/>
        <v>300</v>
      </c>
      <c r="G7" s="385">
        <f t="shared" si="0"/>
        <v>67</v>
      </c>
      <c r="H7" s="217">
        <f t="shared" si="0"/>
        <v>304</v>
      </c>
      <c r="I7" s="257">
        <f t="shared" si="0"/>
        <v>24391</v>
      </c>
    </row>
    <row r="8" spans="1:10" ht="17.25" customHeight="1">
      <c r="A8" s="244" t="s">
        <v>209</v>
      </c>
      <c r="B8" s="218">
        <f>B11+B14+B17+B20+B23+B26+B29+B32+B34+B37+B40+B43+B46+B49+B52+B55+B58</f>
        <v>2361</v>
      </c>
      <c r="C8" s="219">
        <f>SUM(D8:F8)</f>
        <v>702</v>
      </c>
      <c r="D8" s="220">
        <f>SUM(D11,D14,D17,D20,D23,D26,D29,D32,D34,D37,D40,D43,D46,D49,D52,D55,D58)</f>
        <v>81</v>
      </c>
      <c r="E8" s="221">
        <f>SUM(E11,E14,E17,E20,E23,E26,E29,E32,E34,E37,E40,E43,E46,E49,E52,E55,E58)</f>
        <v>594</v>
      </c>
      <c r="F8" s="223">
        <f>SUM(F11,F14,F17,F20,F23,F26,F29,F32,F34,F37,F40,F43,F46,F49,F52,F55,F58)</f>
        <v>27</v>
      </c>
      <c r="G8" s="375">
        <f t="shared" ref="G8" si="1">SUM(G11,G14,G17,G20,G23,G26,G29,G32,G34,G37,G40,G43,G46,G49,G52,G55,G58)</f>
        <v>5</v>
      </c>
      <c r="H8" s="223">
        <f>D8-F8-G8</f>
        <v>49</v>
      </c>
      <c r="I8" s="258">
        <f>B8+H8</f>
        <v>2410</v>
      </c>
    </row>
    <row r="9" spans="1:10" ht="17.25" customHeight="1">
      <c r="A9" s="244" t="s">
        <v>210</v>
      </c>
      <c r="B9" s="218">
        <f>B12+B15+B18+B21+B24+B27+B30+B35+B38+B41+B44+B47+B50+B53+B56</f>
        <v>21726</v>
      </c>
      <c r="C9" s="219">
        <f>SUM(D9:F9)</f>
        <v>5660</v>
      </c>
      <c r="D9" s="220">
        <f>SUM(D12,D15,D18,D21,D24,D27,D30,D35,D38,D41,D44,D47,D50,D53,D56)</f>
        <v>590</v>
      </c>
      <c r="E9" s="221">
        <f>SUM(E12,E15,E18,E21,E24,E27,E30,E35,E38,E41,E44,E47,E50,E53,E56)</f>
        <v>4797</v>
      </c>
      <c r="F9" s="223">
        <f>SUM(F12,F15,F18,F21,F24,F27,F30,F35,F38,F41,F44,F47,F50,F53,F56)</f>
        <v>273</v>
      </c>
      <c r="G9" s="374">
        <f t="shared" ref="G9" si="2">SUM(G12,G15,G18,G21,G24,G27,G30,G35,G38,G41,G44,G47,G50,G53,G56)</f>
        <v>62</v>
      </c>
      <c r="H9" s="223">
        <f>D9-F9-G9</f>
        <v>255</v>
      </c>
      <c r="I9" s="258">
        <f>B9+H9</f>
        <v>21981</v>
      </c>
    </row>
    <row r="10" spans="1:10" s="23" customFormat="1" ht="17.25" customHeight="1">
      <c r="A10" s="248" t="s">
        <v>214</v>
      </c>
      <c r="B10" s="135">
        <f t="shared" ref="B10:I10" si="3">SUM(B11:B12)</f>
        <v>2671</v>
      </c>
      <c r="C10" s="156">
        <f t="shared" si="3"/>
        <v>566</v>
      </c>
      <c r="D10" s="160">
        <f t="shared" si="3"/>
        <v>58</v>
      </c>
      <c r="E10" s="135">
        <f t="shared" si="3"/>
        <v>484</v>
      </c>
      <c r="F10" s="135">
        <f t="shared" si="3"/>
        <v>24</v>
      </c>
      <c r="G10" s="161">
        <f t="shared" si="3"/>
        <v>6</v>
      </c>
      <c r="H10" s="157">
        <f t="shared" si="3"/>
        <v>28</v>
      </c>
      <c r="I10" s="195">
        <f t="shared" si="3"/>
        <v>2699</v>
      </c>
      <c r="J10" s="6"/>
    </row>
    <row r="11" spans="1:10" s="103" customFormat="1" ht="17.25" customHeight="1">
      <c r="A11" s="246" t="s">
        <v>121</v>
      </c>
      <c r="B11" s="35">
        <v>220</v>
      </c>
      <c r="C11" s="362">
        <f>SUM(D11:F11)</f>
        <v>63</v>
      </c>
      <c r="D11" s="444">
        <v>6</v>
      </c>
      <c r="E11" s="445">
        <v>55</v>
      </c>
      <c r="F11" s="445">
        <v>2</v>
      </c>
      <c r="G11" s="446"/>
      <c r="H11" s="505">
        <f>D11-F11-G11</f>
        <v>4</v>
      </c>
      <c r="I11" s="196">
        <f>B11+H11</f>
        <v>224</v>
      </c>
      <c r="J11" s="6"/>
    </row>
    <row r="12" spans="1:10" s="104" customFormat="1" ht="17.25" customHeight="1">
      <c r="A12" s="246" t="s">
        <v>68</v>
      </c>
      <c r="B12" s="35">
        <v>2451</v>
      </c>
      <c r="C12" s="362">
        <f>SUM(D12:F12)</f>
        <v>503</v>
      </c>
      <c r="D12" s="506">
        <v>52</v>
      </c>
      <c r="E12" s="507">
        <v>429</v>
      </c>
      <c r="F12" s="507">
        <v>22</v>
      </c>
      <c r="G12" s="508">
        <v>6</v>
      </c>
      <c r="H12" s="505">
        <v>24</v>
      </c>
      <c r="I12" s="196">
        <v>2475</v>
      </c>
      <c r="J12" s="6"/>
    </row>
    <row r="13" spans="1:10" s="23" customFormat="1" ht="17.25" customHeight="1">
      <c r="A13" s="248" t="s">
        <v>64</v>
      </c>
      <c r="B13" s="135">
        <f t="shared" ref="B13:I13" si="4">SUM(B14:B15)</f>
        <v>1305</v>
      </c>
      <c r="C13" s="156">
        <f t="shared" si="4"/>
        <v>328</v>
      </c>
      <c r="D13" s="160">
        <f t="shared" si="4"/>
        <v>30</v>
      </c>
      <c r="E13" s="135">
        <f t="shared" si="4"/>
        <v>282</v>
      </c>
      <c r="F13" s="135">
        <f t="shared" si="4"/>
        <v>16</v>
      </c>
      <c r="G13" s="369">
        <f t="shared" si="4"/>
        <v>-1</v>
      </c>
      <c r="H13" s="157">
        <f t="shared" si="4"/>
        <v>15</v>
      </c>
      <c r="I13" s="195">
        <f t="shared" si="4"/>
        <v>1320</v>
      </c>
      <c r="J13" s="6"/>
    </row>
    <row r="14" spans="1:10" s="103" customFormat="1" ht="17.25" customHeight="1">
      <c r="A14" s="246" t="s">
        <v>92</v>
      </c>
      <c r="B14" s="35">
        <v>106</v>
      </c>
      <c r="C14" s="362">
        <f>SUM(D14:F14)</f>
        <v>27</v>
      </c>
      <c r="D14" s="444">
        <v>2</v>
      </c>
      <c r="E14" s="445">
        <v>25</v>
      </c>
      <c r="F14" s="445">
        <v>0</v>
      </c>
      <c r="G14" s="446">
        <v>0</v>
      </c>
      <c r="H14" s="509">
        <f>D14-F14-G14</f>
        <v>2</v>
      </c>
      <c r="I14" s="196">
        <f>B14+H14</f>
        <v>108</v>
      </c>
      <c r="J14" s="6"/>
    </row>
    <row r="15" spans="1:10" s="104" customFormat="1" ht="17.25" customHeight="1">
      <c r="A15" s="246" t="s">
        <v>69</v>
      </c>
      <c r="B15" s="35">
        <v>1199</v>
      </c>
      <c r="C15" s="362">
        <f>SUM(D15:F15)</f>
        <v>301</v>
      </c>
      <c r="D15" s="506">
        <v>28</v>
      </c>
      <c r="E15" s="507">
        <v>257</v>
      </c>
      <c r="F15" s="507">
        <v>16</v>
      </c>
      <c r="G15" s="508">
        <v>-1</v>
      </c>
      <c r="H15" s="509">
        <f>D15-F15-G15</f>
        <v>13</v>
      </c>
      <c r="I15" s="196">
        <f>B15+H15</f>
        <v>1212</v>
      </c>
      <c r="J15" s="6"/>
    </row>
    <row r="16" spans="1:10" s="146" customFormat="1" ht="17.25" customHeight="1">
      <c r="A16" s="248" t="s">
        <v>66</v>
      </c>
      <c r="B16" s="135">
        <f>SUM(B17:B18)</f>
        <v>769</v>
      </c>
      <c r="C16" s="156">
        <f>SUM(C17:C18)</f>
        <v>239</v>
      </c>
      <c r="D16" s="160">
        <f>SUM(D17:D18)</f>
        <v>30</v>
      </c>
      <c r="E16" s="135">
        <f t="shared" ref="E16:F16" si="5">SUM(E17:E18)</f>
        <v>203</v>
      </c>
      <c r="F16" s="157">
        <f t="shared" si="5"/>
        <v>6</v>
      </c>
      <c r="G16" s="161"/>
      <c r="H16" s="157">
        <f>SUM(H17:H18)</f>
        <v>23</v>
      </c>
      <c r="I16" s="195">
        <f>SUM(I17:I18)</f>
        <v>792</v>
      </c>
      <c r="J16" s="145"/>
    </row>
    <row r="17" spans="1:10" s="103" customFormat="1" ht="17.25" customHeight="1">
      <c r="A17" s="246" t="s">
        <v>109</v>
      </c>
      <c r="B17" s="35">
        <v>149</v>
      </c>
      <c r="C17" s="362">
        <f>SUM(D17:F17)</f>
        <v>67</v>
      </c>
      <c r="D17" s="444">
        <v>6</v>
      </c>
      <c r="E17" s="445">
        <v>59</v>
      </c>
      <c r="F17" s="445">
        <v>2</v>
      </c>
      <c r="G17" s="446">
        <v>-2</v>
      </c>
      <c r="H17" s="505">
        <f>D17-F17-G17</f>
        <v>6</v>
      </c>
      <c r="I17" s="196">
        <f>B17+H17</f>
        <v>155</v>
      </c>
      <c r="J17" s="6"/>
    </row>
    <row r="18" spans="1:10" s="104" customFormat="1" ht="17.25" customHeight="1">
      <c r="A18" s="246" t="s">
        <v>70</v>
      </c>
      <c r="B18" s="35">
        <v>620</v>
      </c>
      <c r="C18" s="362">
        <f>SUM(D18:F18)</f>
        <v>172</v>
      </c>
      <c r="D18" s="506">
        <v>24</v>
      </c>
      <c r="E18" s="507">
        <v>144</v>
      </c>
      <c r="F18" s="507">
        <v>4</v>
      </c>
      <c r="G18" s="446">
        <v>3</v>
      </c>
      <c r="H18" s="505">
        <f>D18-F18-G18</f>
        <v>17</v>
      </c>
      <c r="I18" s="196">
        <f>B18+H18</f>
        <v>637</v>
      </c>
      <c r="J18" s="6"/>
    </row>
    <row r="19" spans="1:10" s="146" customFormat="1" ht="17.25" customHeight="1">
      <c r="A19" s="248" t="s">
        <v>65</v>
      </c>
      <c r="B19" s="135">
        <f t="shared" ref="B19:I19" si="6">SUM(B20:B21)</f>
        <v>1006</v>
      </c>
      <c r="C19" s="156">
        <f t="shared" si="6"/>
        <v>373</v>
      </c>
      <c r="D19" s="160">
        <f t="shared" si="6"/>
        <v>25</v>
      </c>
      <c r="E19" s="135">
        <f t="shared" si="6"/>
        <v>343</v>
      </c>
      <c r="F19" s="135">
        <f t="shared" si="6"/>
        <v>5</v>
      </c>
      <c r="G19" s="161">
        <f t="shared" si="6"/>
        <v>0</v>
      </c>
      <c r="H19" s="332">
        <f t="shared" si="6"/>
        <v>20</v>
      </c>
      <c r="I19" s="195">
        <f t="shared" si="6"/>
        <v>1026</v>
      </c>
      <c r="J19" s="145"/>
    </row>
    <row r="20" spans="1:10" ht="17.25" customHeight="1">
      <c r="A20" s="246" t="s">
        <v>71</v>
      </c>
      <c r="B20" s="35">
        <v>167</v>
      </c>
      <c r="C20" s="362">
        <f>SUM(D20:F20)</f>
        <v>56</v>
      </c>
      <c r="D20" s="444">
        <v>6</v>
      </c>
      <c r="E20" s="445">
        <v>50</v>
      </c>
      <c r="F20" s="445"/>
      <c r="G20" s="446"/>
      <c r="H20" s="510">
        <f>D20-F20-G20</f>
        <v>6</v>
      </c>
      <c r="I20" s="196">
        <f>B20+H20</f>
        <v>173</v>
      </c>
    </row>
    <row r="21" spans="1:10" s="104" customFormat="1" ht="17.25" customHeight="1">
      <c r="A21" s="246" t="s">
        <v>72</v>
      </c>
      <c r="B21" s="35">
        <v>839</v>
      </c>
      <c r="C21" s="362">
        <f>SUM(D21:F21)</f>
        <v>317</v>
      </c>
      <c r="D21" s="506">
        <v>19</v>
      </c>
      <c r="E21" s="507">
        <v>293</v>
      </c>
      <c r="F21" s="507">
        <v>5</v>
      </c>
      <c r="G21" s="508">
        <v>0</v>
      </c>
      <c r="H21" s="510">
        <f>D21-F21-G21</f>
        <v>14</v>
      </c>
      <c r="I21" s="196">
        <f>B21+H21</f>
        <v>853</v>
      </c>
      <c r="J21" s="6"/>
    </row>
    <row r="22" spans="1:10" s="146" customFormat="1" ht="17.25" customHeight="1">
      <c r="A22" s="248" t="s">
        <v>67</v>
      </c>
      <c r="B22" s="135">
        <f t="shared" ref="B22:I22" si="7">SUM(B23:B24)</f>
        <v>580</v>
      </c>
      <c r="C22" s="156">
        <f t="shared" si="7"/>
        <v>185</v>
      </c>
      <c r="D22" s="160">
        <f t="shared" si="7"/>
        <v>15</v>
      </c>
      <c r="E22" s="135">
        <f t="shared" si="7"/>
        <v>162</v>
      </c>
      <c r="F22" s="135">
        <f t="shared" si="7"/>
        <v>8</v>
      </c>
      <c r="G22" s="161">
        <f t="shared" si="7"/>
        <v>0</v>
      </c>
      <c r="H22" s="157">
        <f t="shared" si="7"/>
        <v>7</v>
      </c>
      <c r="I22" s="195">
        <f t="shared" si="7"/>
        <v>587</v>
      </c>
      <c r="J22" s="145"/>
    </row>
    <row r="23" spans="1:10" s="103" customFormat="1" ht="17.25" customHeight="1">
      <c r="A23" s="246" t="s">
        <v>211</v>
      </c>
      <c r="B23" s="35">
        <v>138</v>
      </c>
      <c r="C23" s="362">
        <f>D23+E23+F23</f>
        <v>32</v>
      </c>
      <c r="D23" s="444">
        <v>5</v>
      </c>
      <c r="E23" s="445">
        <v>24</v>
      </c>
      <c r="F23" s="445">
        <v>3</v>
      </c>
      <c r="G23" s="446"/>
      <c r="H23" s="505">
        <v>2</v>
      </c>
      <c r="I23" s="196">
        <f>B23+H23</f>
        <v>140</v>
      </c>
      <c r="J23" s="6"/>
    </row>
    <row r="24" spans="1:10" s="104" customFormat="1" ht="17.25" customHeight="1">
      <c r="A24" s="246" t="s">
        <v>73</v>
      </c>
      <c r="B24" s="35">
        <v>442</v>
      </c>
      <c r="C24" s="362">
        <f>D24+E24+F24</f>
        <v>153</v>
      </c>
      <c r="D24" s="506">
        <v>10</v>
      </c>
      <c r="E24" s="507">
        <v>138</v>
      </c>
      <c r="F24" s="507">
        <v>5</v>
      </c>
      <c r="G24" s="508">
        <v>0</v>
      </c>
      <c r="H24" s="505">
        <v>5</v>
      </c>
      <c r="I24" s="196">
        <f>B24+H24</f>
        <v>447</v>
      </c>
      <c r="J24" s="6"/>
    </row>
    <row r="25" spans="1:10" s="146" customFormat="1" ht="17.25" customHeight="1">
      <c r="A25" s="248" t="s">
        <v>74</v>
      </c>
      <c r="B25" s="135">
        <f>SUM(B26:B27)</f>
        <v>514</v>
      </c>
      <c r="C25" s="135">
        <f>SUM(C26:C27)</f>
        <v>182</v>
      </c>
      <c r="D25" s="160">
        <f>SUM(D26:D27)</f>
        <v>10</v>
      </c>
      <c r="E25" s="135">
        <f>SUM(E26:E27)</f>
        <v>166</v>
      </c>
      <c r="F25" s="135">
        <f>SUM(F26:F27)</f>
        <v>6</v>
      </c>
      <c r="G25" s="157">
        <f t="shared" ref="G25:I25" si="8">SUM(G26:G27)</f>
        <v>1</v>
      </c>
      <c r="H25" s="160">
        <f t="shared" si="8"/>
        <v>3</v>
      </c>
      <c r="I25" s="157">
        <f t="shared" si="8"/>
        <v>517</v>
      </c>
      <c r="J25" s="145"/>
    </row>
    <row r="26" spans="1:10" s="103" customFormat="1" ht="17.25" customHeight="1">
      <c r="A26" s="246" t="s">
        <v>113</v>
      </c>
      <c r="B26" s="35">
        <v>115</v>
      </c>
      <c r="C26" s="362">
        <f>SUM(D26:F26)</f>
        <v>59</v>
      </c>
      <c r="D26" s="444">
        <v>5</v>
      </c>
      <c r="E26" s="445">
        <v>54</v>
      </c>
      <c r="F26" s="445"/>
      <c r="G26" s="446"/>
      <c r="H26" s="505">
        <f>D26-F26-G26</f>
        <v>5</v>
      </c>
      <c r="I26" s="196">
        <f>SUM(B26+H26)</f>
        <v>120</v>
      </c>
      <c r="J26" s="6"/>
    </row>
    <row r="27" spans="1:10" s="104" customFormat="1" ht="17.25" customHeight="1">
      <c r="A27" s="246" t="s">
        <v>75</v>
      </c>
      <c r="B27" s="35">
        <v>399</v>
      </c>
      <c r="C27" s="362">
        <f>SUM(D27:F27)</f>
        <v>123</v>
      </c>
      <c r="D27" s="506">
        <v>5</v>
      </c>
      <c r="E27" s="507">
        <v>112</v>
      </c>
      <c r="F27" s="507">
        <v>6</v>
      </c>
      <c r="G27" s="508">
        <v>1</v>
      </c>
      <c r="H27" s="505">
        <f>D27-F27-G27</f>
        <v>-2</v>
      </c>
      <c r="I27" s="196">
        <f>SUM(B27+H27)</f>
        <v>397</v>
      </c>
      <c r="J27" s="6"/>
    </row>
    <row r="28" spans="1:10" s="146" customFormat="1" ht="17.25" customHeight="1">
      <c r="A28" s="248" t="s">
        <v>77</v>
      </c>
      <c r="B28" s="135">
        <f t="shared" ref="B28:I28" si="9">SUM(B29:B30)</f>
        <v>494</v>
      </c>
      <c r="C28" s="156">
        <f t="shared" si="9"/>
        <v>153</v>
      </c>
      <c r="D28" s="160">
        <f t="shared" si="9"/>
        <v>16</v>
      </c>
      <c r="E28" s="135">
        <f t="shared" si="9"/>
        <v>134</v>
      </c>
      <c r="F28" s="135">
        <f t="shared" si="9"/>
        <v>3</v>
      </c>
      <c r="G28" s="345">
        <f t="shared" si="9"/>
        <v>0</v>
      </c>
      <c r="H28" s="157">
        <f t="shared" si="9"/>
        <v>13</v>
      </c>
      <c r="I28" s="195">
        <f t="shared" si="9"/>
        <v>507</v>
      </c>
      <c r="J28" s="145"/>
    </row>
    <row r="29" spans="1:10" s="103" customFormat="1" ht="17.25" customHeight="1">
      <c r="A29" s="246" t="s">
        <v>76</v>
      </c>
      <c r="B29" s="35">
        <v>105</v>
      </c>
      <c r="C29" s="362">
        <f>D29+E29+F29</f>
        <v>62</v>
      </c>
      <c r="D29" s="444">
        <v>5</v>
      </c>
      <c r="E29" s="445">
        <v>56</v>
      </c>
      <c r="F29" s="445">
        <v>1</v>
      </c>
      <c r="G29" s="511"/>
      <c r="H29" s="509">
        <f>D29-F29-G29</f>
        <v>4</v>
      </c>
      <c r="I29" s="196">
        <f>B29+H29</f>
        <v>109</v>
      </c>
      <c r="J29" s="6"/>
    </row>
    <row r="30" spans="1:10" s="104" customFormat="1" ht="17.25" customHeight="1">
      <c r="A30" s="246" t="s">
        <v>78</v>
      </c>
      <c r="B30" s="35">
        <v>389</v>
      </c>
      <c r="C30" s="362">
        <f>D30+E30+F30</f>
        <v>91</v>
      </c>
      <c r="D30" s="506">
        <v>11</v>
      </c>
      <c r="E30" s="507">
        <v>78</v>
      </c>
      <c r="F30" s="507">
        <v>2</v>
      </c>
      <c r="G30" s="512">
        <v>0</v>
      </c>
      <c r="H30" s="509">
        <f>D30-F30-G30</f>
        <v>9</v>
      </c>
      <c r="I30" s="196">
        <f>B30+H30</f>
        <v>398</v>
      </c>
      <c r="J30" s="6"/>
    </row>
    <row r="31" spans="1:10" s="146" customFormat="1" ht="17.25" customHeight="1">
      <c r="A31" s="248" t="s">
        <v>287</v>
      </c>
      <c r="B31" s="135">
        <f>B32</f>
        <v>97</v>
      </c>
      <c r="C31" s="156">
        <f t="shared" ref="C31:I31" si="10">C32</f>
        <v>30</v>
      </c>
      <c r="D31" s="160">
        <f t="shared" si="10"/>
        <v>8</v>
      </c>
      <c r="E31" s="135">
        <f t="shared" si="10"/>
        <v>21</v>
      </c>
      <c r="F31" s="135">
        <f t="shared" si="10"/>
        <v>1</v>
      </c>
      <c r="G31" s="161">
        <f t="shared" si="10"/>
        <v>0</v>
      </c>
      <c r="H31" s="157">
        <f t="shared" si="10"/>
        <v>7</v>
      </c>
      <c r="I31" s="135">
        <f t="shared" si="10"/>
        <v>104</v>
      </c>
      <c r="J31" s="145"/>
    </row>
    <row r="32" spans="1:10" s="103" customFormat="1" ht="17.25" customHeight="1">
      <c r="A32" s="249" t="s">
        <v>196</v>
      </c>
      <c r="B32" s="35">
        <v>97</v>
      </c>
      <c r="C32" s="362">
        <f>SUM(D32:G32)</f>
        <v>30</v>
      </c>
      <c r="D32" s="444">
        <v>8</v>
      </c>
      <c r="E32" s="445">
        <v>21</v>
      </c>
      <c r="F32" s="445">
        <v>1</v>
      </c>
      <c r="G32" s="446"/>
      <c r="H32" s="505">
        <f>D32-F32-G32</f>
        <v>7</v>
      </c>
      <c r="I32" s="196">
        <f>B32+H32</f>
        <v>104</v>
      </c>
      <c r="J32" s="6"/>
    </row>
    <row r="33" spans="1:10" s="146" customFormat="1" ht="17.25" customHeight="1">
      <c r="A33" s="248" t="s">
        <v>79</v>
      </c>
      <c r="B33" s="135">
        <f t="shared" ref="B33:I33" si="11">SUM(B34:B35)</f>
        <v>3812</v>
      </c>
      <c r="C33" s="156">
        <f t="shared" si="11"/>
        <v>1049</v>
      </c>
      <c r="D33" s="160">
        <f t="shared" si="11"/>
        <v>125</v>
      </c>
      <c r="E33" s="135">
        <f t="shared" si="11"/>
        <v>861</v>
      </c>
      <c r="F33" s="135">
        <f t="shared" si="11"/>
        <v>63</v>
      </c>
      <c r="G33" s="161">
        <f t="shared" si="11"/>
        <v>9</v>
      </c>
      <c r="H33" s="378">
        <f t="shared" si="11"/>
        <v>53</v>
      </c>
      <c r="I33" s="195">
        <f t="shared" si="11"/>
        <v>3865</v>
      </c>
      <c r="J33" s="145"/>
    </row>
    <row r="34" spans="1:10" s="103" customFormat="1" ht="17.25" customHeight="1">
      <c r="A34" s="246" t="s">
        <v>131</v>
      </c>
      <c r="B34" s="35">
        <v>196</v>
      </c>
      <c r="C34" s="362">
        <f>SUM(D34:F34)</f>
        <v>41</v>
      </c>
      <c r="D34" s="444">
        <v>8</v>
      </c>
      <c r="E34" s="445">
        <v>30</v>
      </c>
      <c r="F34" s="445">
        <v>3</v>
      </c>
      <c r="G34" s="446">
        <v>0</v>
      </c>
      <c r="H34" s="505">
        <f>D34-F34-G34</f>
        <v>5</v>
      </c>
      <c r="I34" s="196">
        <f>B34+H34</f>
        <v>201</v>
      </c>
      <c r="J34" s="6"/>
    </row>
    <row r="35" spans="1:10" s="104" customFormat="1" ht="17.25" customHeight="1">
      <c r="A35" s="246" t="s">
        <v>80</v>
      </c>
      <c r="B35" s="35">
        <v>3616</v>
      </c>
      <c r="C35" s="362">
        <f>SUM(D35:F35)</f>
        <v>1008</v>
      </c>
      <c r="D35" s="506">
        <v>117</v>
      </c>
      <c r="E35" s="507">
        <v>831</v>
      </c>
      <c r="F35" s="507">
        <v>60</v>
      </c>
      <c r="G35" s="508">
        <v>9</v>
      </c>
      <c r="H35" s="505">
        <f>D35-F35-G35</f>
        <v>48</v>
      </c>
      <c r="I35" s="196">
        <f>B35+H35</f>
        <v>3664</v>
      </c>
      <c r="J35" s="6"/>
    </row>
    <row r="36" spans="1:10" s="146" customFormat="1" ht="17.25" customHeight="1">
      <c r="A36" s="248" t="s">
        <v>94</v>
      </c>
      <c r="B36" s="135">
        <f t="shared" ref="B36:I36" si="12">SUM(B37:B38)</f>
        <v>1970</v>
      </c>
      <c r="C36" s="156">
        <f t="shared" si="12"/>
        <v>523</v>
      </c>
      <c r="D36" s="160">
        <f t="shared" si="12"/>
        <v>39</v>
      </c>
      <c r="E36" s="135">
        <f t="shared" si="12"/>
        <v>453</v>
      </c>
      <c r="F36" s="135">
        <f t="shared" si="12"/>
        <v>31</v>
      </c>
      <c r="G36" s="161">
        <f t="shared" si="12"/>
        <v>19</v>
      </c>
      <c r="H36" s="157">
        <f t="shared" si="12"/>
        <v>-11</v>
      </c>
      <c r="I36" s="195">
        <f t="shared" si="12"/>
        <v>1959</v>
      </c>
      <c r="J36" s="145"/>
    </row>
    <row r="37" spans="1:10" ht="17.25" customHeight="1">
      <c r="A37" s="246" t="s">
        <v>93</v>
      </c>
      <c r="B37" s="35">
        <v>144</v>
      </c>
      <c r="C37" s="362">
        <f>SUM(D37:F37)</f>
        <v>48</v>
      </c>
      <c r="D37" s="444">
        <v>2</v>
      </c>
      <c r="E37" s="445">
        <v>42</v>
      </c>
      <c r="F37" s="445">
        <v>4</v>
      </c>
      <c r="G37" s="446"/>
      <c r="H37" s="505">
        <f>D37-F37-G37</f>
        <v>-2</v>
      </c>
      <c r="I37" s="196">
        <f>B37+H37</f>
        <v>142</v>
      </c>
    </row>
    <row r="38" spans="1:10" s="104" customFormat="1" ht="17.25" customHeight="1">
      <c r="A38" s="246" t="s">
        <v>81</v>
      </c>
      <c r="B38" s="35">
        <v>1826</v>
      </c>
      <c r="C38" s="362">
        <f>SUM(D38:F38)</f>
        <v>475</v>
      </c>
      <c r="D38" s="506">
        <v>37</v>
      </c>
      <c r="E38" s="507">
        <v>411</v>
      </c>
      <c r="F38" s="507">
        <v>27</v>
      </c>
      <c r="G38" s="508">
        <v>19</v>
      </c>
      <c r="H38" s="505">
        <f>D38-F38-G38</f>
        <v>-9</v>
      </c>
      <c r="I38" s="196">
        <f>B38+H38</f>
        <v>1817</v>
      </c>
      <c r="J38" s="6"/>
    </row>
    <row r="39" spans="1:10" s="146" customFormat="1" ht="17.25" customHeight="1">
      <c r="A39" s="248" t="s">
        <v>95</v>
      </c>
      <c r="B39" s="135">
        <f t="shared" ref="B39:I39" si="13">SUM(B40:B41)</f>
        <v>1137</v>
      </c>
      <c r="C39" s="156">
        <f t="shared" si="13"/>
        <v>348</v>
      </c>
      <c r="D39" s="160">
        <f t="shared" si="13"/>
        <v>38</v>
      </c>
      <c r="E39" s="135">
        <f t="shared" si="13"/>
        <v>294</v>
      </c>
      <c r="F39" s="135">
        <f t="shared" si="13"/>
        <v>16</v>
      </c>
      <c r="G39" s="161">
        <f t="shared" si="13"/>
        <v>3</v>
      </c>
      <c r="H39" s="157">
        <f t="shared" si="13"/>
        <v>19</v>
      </c>
      <c r="I39" s="195">
        <f t="shared" si="13"/>
        <v>1156</v>
      </c>
      <c r="J39" s="145"/>
    </row>
    <row r="40" spans="1:10" s="103" customFormat="1" ht="17.25" customHeight="1">
      <c r="A40" s="246" t="s">
        <v>132</v>
      </c>
      <c r="B40" s="35">
        <v>101</v>
      </c>
      <c r="C40" s="165">
        <f>SUM(D40:F40)</f>
        <v>22</v>
      </c>
      <c r="D40" s="444">
        <v>4</v>
      </c>
      <c r="E40" s="513">
        <v>18</v>
      </c>
      <c r="F40" s="513">
        <v>0</v>
      </c>
      <c r="G40" s="514">
        <v>0</v>
      </c>
      <c r="H40" s="344">
        <f>D40-F40-G40</f>
        <v>4</v>
      </c>
      <c r="I40" s="196">
        <f>B40+H40</f>
        <v>105</v>
      </c>
      <c r="J40" s="6"/>
    </row>
    <row r="41" spans="1:10" s="104" customFormat="1" ht="17.25" customHeight="1">
      <c r="A41" s="246" t="s">
        <v>120</v>
      </c>
      <c r="B41" s="35">
        <v>1036</v>
      </c>
      <c r="C41" s="165">
        <f>SUM(D41:F41)</f>
        <v>326</v>
      </c>
      <c r="D41" s="506">
        <v>34</v>
      </c>
      <c r="E41" s="513">
        <v>276</v>
      </c>
      <c r="F41" s="513">
        <v>16</v>
      </c>
      <c r="G41" s="514">
        <v>3</v>
      </c>
      <c r="H41" s="344">
        <f>D41-F41-G41</f>
        <v>15</v>
      </c>
      <c r="I41" s="196">
        <f>B41+H41</f>
        <v>1051</v>
      </c>
      <c r="J41" s="6"/>
    </row>
    <row r="42" spans="1:10" s="146" customFormat="1" ht="17.25" customHeight="1">
      <c r="A42" s="248" t="s">
        <v>82</v>
      </c>
      <c r="B42" s="135">
        <f t="shared" ref="B42:I42" si="14">SUM(B43:B44)</f>
        <v>1663</v>
      </c>
      <c r="C42" s="156">
        <f t="shared" si="14"/>
        <v>429</v>
      </c>
      <c r="D42" s="160">
        <f t="shared" si="14"/>
        <v>56</v>
      </c>
      <c r="E42" s="135">
        <f t="shared" si="14"/>
        <v>352</v>
      </c>
      <c r="F42" s="135">
        <f t="shared" si="14"/>
        <v>21</v>
      </c>
      <c r="G42" s="161">
        <f t="shared" si="14"/>
        <v>7</v>
      </c>
      <c r="H42" s="360">
        <f t="shared" si="14"/>
        <v>28</v>
      </c>
      <c r="I42" s="195">
        <f t="shared" si="14"/>
        <v>1691</v>
      </c>
      <c r="J42" s="145"/>
    </row>
    <row r="43" spans="1:10" s="103" customFormat="1" ht="17.25" customHeight="1">
      <c r="A43" s="246" t="s">
        <v>97</v>
      </c>
      <c r="B43" s="35">
        <v>142</v>
      </c>
      <c r="C43" s="362">
        <f>SUM(D43:F43)</f>
        <v>28</v>
      </c>
      <c r="D43" s="444">
        <v>3</v>
      </c>
      <c r="E43" s="445">
        <v>22</v>
      </c>
      <c r="F43" s="445">
        <v>3</v>
      </c>
      <c r="G43" s="446">
        <v>-1</v>
      </c>
      <c r="H43" s="509">
        <f>D43-F43-G43</f>
        <v>1</v>
      </c>
      <c r="I43" s="196">
        <f>B43+H43</f>
        <v>143</v>
      </c>
      <c r="J43" s="6"/>
    </row>
    <row r="44" spans="1:10" s="104" customFormat="1" ht="17.25" customHeight="1">
      <c r="A44" s="246" t="s">
        <v>83</v>
      </c>
      <c r="B44" s="35">
        <v>1521</v>
      </c>
      <c r="C44" s="362">
        <f>SUM(D44:F44)</f>
        <v>401</v>
      </c>
      <c r="D44" s="506">
        <v>53</v>
      </c>
      <c r="E44" s="507">
        <v>330</v>
      </c>
      <c r="F44" s="507">
        <v>18</v>
      </c>
      <c r="G44" s="508">
        <v>8</v>
      </c>
      <c r="H44" s="509">
        <f>D44-F44-G44</f>
        <v>27</v>
      </c>
      <c r="I44" s="196">
        <f>B44+H44</f>
        <v>1548</v>
      </c>
      <c r="J44" s="6"/>
    </row>
    <row r="45" spans="1:10" s="146" customFormat="1" ht="17.25" customHeight="1">
      <c r="A45" s="248" t="s">
        <v>84</v>
      </c>
      <c r="B45" s="135">
        <f t="shared" ref="B45:I45" si="15">SUM(B46:B47)</f>
        <v>1545</v>
      </c>
      <c r="C45" s="156">
        <f t="shared" si="15"/>
        <v>387</v>
      </c>
      <c r="D45" s="160">
        <f t="shared" si="15"/>
        <v>38</v>
      </c>
      <c r="E45" s="135">
        <f t="shared" si="15"/>
        <v>328</v>
      </c>
      <c r="F45" s="135">
        <f t="shared" si="15"/>
        <v>21</v>
      </c>
      <c r="G45" s="161">
        <f t="shared" si="15"/>
        <v>4</v>
      </c>
      <c r="H45" s="157">
        <f t="shared" si="15"/>
        <v>13</v>
      </c>
      <c r="I45" s="195">
        <f t="shared" si="15"/>
        <v>1558</v>
      </c>
      <c r="J45" s="145"/>
    </row>
    <row r="46" spans="1:10" ht="17.25" customHeight="1">
      <c r="A46" s="247" t="s">
        <v>122</v>
      </c>
      <c r="B46" s="35">
        <v>123</v>
      </c>
      <c r="C46" s="362">
        <f>SUM(D46:F46)</f>
        <v>34</v>
      </c>
      <c r="D46" s="444">
        <v>2</v>
      </c>
      <c r="E46" s="445">
        <v>32</v>
      </c>
      <c r="F46" s="445"/>
      <c r="G46" s="446"/>
      <c r="H46" s="505">
        <f>D46-F46-G46</f>
        <v>2</v>
      </c>
      <c r="I46" s="196">
        <f>B46+H46</f>
        <v>125</v>
      </c>
    </row>
    <row r="47" spans="1:10" s="104" customFormat="1" ht="17.25" customHeight="1">
      <c r="A47" s="246" t="s">
        <v>85</v>
      </c>
      <c r="B47" s="35">
        <v>1422</v>
      </c>
      <c r="C47" s="362">
        <f>SUM(D47:F47)</f>
        <v>353</v>
      </c>
      <c r="D47" s="506">
        <v>36</v>
      </c>
      <c r="E47" s="507">
        <v>296</v>
      </c>
      <c r="F47" s="507">
        <v>21</v>
      </c>
      <c r="G47" s="508">
        <v>4</v>
      </c>
      <c r="H47" s="505">
        <f>D47-F47-G47</f>
        <v>11</v>
      </c>
      <c r="I47" s="196">
        <f>B47+H47</f>
        <v>1433</v>
      </c>
      <c r="J47" s="6"/>
    </row>
    <row r="48" spans="1:10" s="146" customFormat="1" ht="17.25" customHeight="1">
      <c r="A48" s="248" t="s">
        <v>101</v>
      </c>
      <c r="B48" s="135">
        <f t="shared" ref="B48:I48" si="16">SUM(B49:B50)</f>
        <v>2220</v>
      </c>
      <c r="C48" s="156">
        <f t="shared" si="16"/>
        <v>553</v>
      </c>
      <c r="D48" s="160">
        <f t="shared" si="16"/>
        <v>69</v>
      </c>
      <c r="E48" s="135">
        <f t="shared" si="16"/>
        <v>451</v>
      </c>
      <c r="F48" s="135">
        <f t="shared" si="16"/>
        <v>33</v>
      </c>
      <c r="G48" s="161">
        <f t="shared" si="16"/>
        <v>11</v>
      </c>
      <c r="H48" s="157">
        <f t="shared" si="16"/>
        <v>25</v>
      </c>
      <c r="I48" s="195">
        <f t="shared" si="16"/>
        <v>2245</v>
      </c>
      <c r="J48" s="145"/>
    </row>
    <row r="49" spans="1:10" ht="17.25" customHeight="1">
      <c r="A49" s="246" t="s">
        <v>0</v>
      </c>
      <c r="B49" s="35">
        <v>152</v>
      </c>
      <c r="C49" s="362">
        <f>D49+E49+F49</f>
        <v>29</v>
      </c>
      <c r="D49" s="444">
        <v>4</v>
      </c>
      <c r="E49" s="445">
        <v>20</v>
      </c>
      <c r="F49" s="445">
        <v>5</v>
      </c>
      <c r="G49" s="446">
        <v>8</v>
      </c>
      <c r="H49" s="505">
        <f>D49-F49-G49</f>
        <v>-9</v>
      </c>
      <c r="I49" s="196">
        <f>B49+H49</f>
        <v>143</v>
      </c>
    </row>
    <row r="50" spans="1:10" s="104" customFormat="1" ht="17.25" customHeight="1">
      <c r="A50" s="246" t="s">
        <v>86</v>
      </c>
      <c r="B50" s="35">
        <v>2068</v>
      </c>
      <c r="C50" s="362">
        <f>D50+E50+F50</f>
        <v>524</v>
      </c>
      <c r="D50" s="506">
        <v>65</v>
      </c>
      <c r="E50" s="507">
        <v>431</v>
      </c>
      <c r="F50" s="507">
        <v>28</v>
      </c>
      <c r="G50" s="508">
        <v>3</v>
      </c>
      <c r="H50" s="505">
        <f>D50-F50-G50</f>
        <v>34</v>
      </c>
      <c r="I50" s="196">
        <f>B50+H50</f>
        <v>2102</v>
      </c>
      <c r="J50" s="6"/>
    </row>
    <row r="51" spans="1:10" s="146" customFormat="1" ht="17.25" customHeight="1">
      <c r="A51" s="248" t="s">
        <v>87</v>
      </c>
      <c r="B51" s="135">
        <f t="shared" ref="B51:I51" si="17">SUM(B52:B53)</f>
        <v>2304</v>
      </c>
      <c r="C51" s="156">
        <f t="shared" si="17"/>
        <v>511</v>
      </c>
      <c r="D51" s="160">
        <f t="shared" si="17"/>
        <v>55</v>
      </c>
      <c r="E51" s="135">
        <f t="shared" si="17"/>
        <v>431</v>
      </c>
      <c r="F51" s="135">
        <f t="shared" si="17"/>
        <v>25</v>
      </c>
      <c r="G51" s="342">
        <f t="shared" si="17"/>
        <v>8</v>
      </c>
      <c r="H51" s="157">
        <f t="shared" si="17"/>
        <v>22</v>
      </c>
      <c r="I51" s="195">
        <f t="shared" si="17"/>
        <v>2326</v>
      </c>
      <c r="J51" s="145"/>
    </row>
    <row r="52" spans="1:10" ht="17.25" customHeight="1">
      <c r="A52" s="246" t="s">
        <v>102</v>
      </c>
      <c r="B52" s="35">
        <v>109</v>
      </c>
      <c r="C52" s="362">
        <f>SUM(D52:F52)</f>
        <v>35</v>
      </c>
      <c r="D52" s="444">
        <v>6</v>
      </c>
      <c r="E52" s="445">
        <v>28</v>
      </c>
      <c r="F52" s="445">
        <v>1</v>
      </c>
      <c r="G52" s="446">
        <v>0</v>
      </c>
      <c r="H52" s="510">
        <f>D52-F52-G52</f>
        <v>5</v>
      </c>
      <c r="I52" s="196">
        <f>B52+H52</f>
        <v>114</v>
      </c>
    </row>
    <row r="53" spans="1:10" s="104" customFormat="1" ht="17.25" customHeight="1">
      <c r="A53" s="246" t="s">
        <v>88</v>
      </c>
      <c r="B53" s="35">
        <v>2195</v>
      </c>
      <c r="C53" s="598">
        <f>SUM(D53:F53)</f>
        <v>476</v>
      </c>
      <c r="D53" s="506">
        <v>49</v>
      </c>
      <c r="E53" s="507">
        <v>403</v>
      </c>
      <c r="F53" s="507">
        <v>24</v>
      </c>
      <c r="G53" s="508">
        <v>8</v>
      </c>
      <c r="H53" s="510">
        <f>D53-F53-G53</f>
        <v>17</v>
      </c>
      <c r="I53" s="196">
        <f>B53+H53</f>
        <v>2212</v>
      </c>
      <c r="J53" s="6"/>
    </row>
    <row r="54" spans="1:10" s="146" customFormat="1" ht="17.25" customHeight="1">
      <c r="A54" s="248" t="s">
        <v>89</v>
      </c>
      <c r="B54" s="135">
        <f t="shared" ref="B54:I54" si="18">SUM(B55:B56)</f>
        <v>1828</v>
      </c>
      <c r="C54" s="156">
        <f t="shared" si="18"/>
        <v>463</v>
      </c>
      <c r="D54" s="160">
        <f t="shared" si="18"/>
        <v>52</v>
      </c>
      <c r="E54" s="135">
        <f t="shared" si="18"/>
        <v>392</v>
      </c>
      <c r="F54" s="135">
        <f t="shared" si="18"/>
        <v>19</v>
      </c>
      <c r="G54" s="161">
        <f t="shared" si="18"/>
        <v>-1</v>
      </c>
      <c r="H54" s="157">
        <f t="shared" si="18"/>
        <v>34</v>
      </c>
      <c r="I54" s="195">
        <f t="shared" si="18"/>
        <v>1862</v>
      </c>
      <c r="J54" s="145"/>
    </row>
    <row r="55" spans="1:10" s="39" customFormat="1" ht="17.25" customHeight="1">
      <c r="A55" s="246" t="s">
        <v>104</v>
      </c>
      <c r="B55" s="35">
        <v>125</v>
      </c>
      <c r="C55" s="362">
        <f>SUM(D55:F55)</f>
        <v>26</v>
      </c>
      <c r="D55" s="444">
        <v>2</v>
      </c>
      <c r="E55" s="445">
        <v>24</v>
      </c>
      <c r="F55" s="445"/>
      <c r="G55" s="446"/>
      <c r="H55" s="505">
        <f>D55-F55-G55</f>
        <v>2</v>
      </c>
      <c r="I55" s="196">
        <f>B55+H55</f>
        <v>127</v>
      </c>
    </row>
    <row r="56" spans="1:10" s="104" customFormat="1" ht="17.25" customHeight="1">
      <c r="A56" s="246" t="s">
        <v>90</v>
      </c>
      <c r="B56" s="35">
        <v>1703</v>
      </c>
      <c r="C56" s="362">
        <f>SUM(D56:F56)</f>
        <v>437</v>
      </c>
      <c r="D56" s="506">
        <v>50</v>
      </c>
      <c r="E56" s="507">
        <v>368</v>
      </c>
      <c r="F56" s="507">
        <v>19</v>
      </c>
      <c r="G56" s="508">
        <v>-1</v>
      </c>
      <c r="H56" s="505">
        <f>D56-F56-G56</f>
        <v>32</v>
      </c>
      <c r="I56" s="196">
        <f>B56+H56</f>
        <v>1735</v>
      </c>
      <c r="J56" s="6"/>
    </row>
    <row r="57" spans="1:10" s="146" customFormat="1" ht="17.25" customHeight="1">
      <c r="A57" s="248" t="s">
        <v>91</v>
      </c>
      <c r="B57" s="135">
        <f t="shared" ref="B57:I57" si="19">B58</f>
        <v>172</v>
      </c>
      <c r="C57" s="156">
        <f t="shared" si="19"/>
        <v>43</v>
      </c>
      <c r="D57" s="160">
        <f t="shared" si="19"/>
        <v>7</v>
      </c>
      <c r="E57" s="135">
        <f t="shared" si="19"/>
        <v>34</v>
      </c>
      <c r="F57" s="135">
        <f t="shared" si="19"/>
        <v>2</v>
      </c>
      <c r="G57" s="161">
        <f t="shared" si="19"/>
        <v>0</v>
      </c>
      <c r="H57" s="157">
        <f t="shared" si="19"/>
        <v>5</v>
      </c>
      <c r="I57" s="195">
        <f t="shared" si="19"/>
        <v>177</v>
      </c>
      <c r="J57" s="145"/>
    </row>
    <row r="58" spans="1:10" s="103" customFormat="1" ht="17.25" customHeight="1" thickBot="1">
      <c r="A58" s="259" t="s">
        <v>212</v>
      </c>
      <c r="B58" s="254">
        <v>172</v>
      </c>
      <c r="C58" s="516">
        <f>D58+E58+F58</f>
        <v>43</v>
      </c>
      <c r="D58" s="517">
        <v>7</v>
      </c>
      <c r="E58" s="518">
        <v>34</v>
      </c>
      <c r="F58" s="518">
        <v>2</v>
      </c>
      <c r="G58" s="519"/>
      <c r="H58" s="520">
        <f>D58-F58</f>
        <v>5</v>
      </c>
      <c r="I58" s="253">
        <f>B58+H58</f>
        <v>177</v>
      </c>
      <c r="J58" s="6"/>
    </row>
    <row r="59" spans="1:10" ht="17.25" customHeight="1">
      <c r="A59" s="675" t="s">
        <v>286</v>
      </c>
      <c r="B59" s="675"/>
      <c r="C59" s="675"/>
      <c r="D59" s="675"/>
    </row>
  </sheetData>
  <mergeCells count="11">
    <mergeCell ref="A5:A6"/>
    <mergeCell ref="A59:D59"/>
    <mergeCell ref="F5:G5"/>
    <mergeCell ref="A2:I2"/>
    <mergeCell ref="A3:I3"/>
    <mergeCell ref="B5:B6"/>
    <mergeCell ref="C5:C6"/>
    <mergeCell ref="D5:D6"/>
    <mergeCell ref="E5:E6"/>
    <mergeCell ref="H5:H6"/>
    <mergeCell ref="I5:I6"/>
  </mergeCells>
  <phoneticPr fontId="3" type="noConversion"/>
  <printOptions horizontalCentered="1"/>
  <pageMargins left="0.46" right="0.4" top="0.68" bottom="0.56999999999999995" header="0.51181102362204722" footer="0.51181102362204722"/>
  <pageSetup paperSize="9" scale="73" orientation="portrait" r:id="rId1"/>
  <headerFooter alignWithMargins="0"/>
  <ignoredErrors>
    <ignoredError sqref="C53 C4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view="pageBreakPreview" zoomScaleNormal="75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2" sqref="A2:K2"/>
    </sheetView>
  </sheetViews>
  <sheetFormatPr defaultRowHeight="13.5"/>
  <cols>
    <col min="1" max="1" width="10.6640625" style="6" customWidth="1"/>
    <col min="2" max="2" width="9.88671875" style="6" customWidth="1"/>
    <col min="3" max="3" width="9.44140625" style="6" customWidth="1"/>
    <col min="4" max="10" width="8.33203125" style="6" customWidth="1"/>
    <col min="11" max="11" width="10.5546875" style="6" customWidth="1"/>
    <col min="12" max="13" width="9.6640625" style="6" bestFit="1" customWidth="1"/>
    <col min="14" max="16384" width="8.88671875" style="6"/>
  </cols>
  <sheetData>
    <row r="1" spans="1:11" ht="11.25" customHeight="1">
      <c r="A1" s="44"/>
      <c r="J1" s="7"/>
    </row>
    <row r="2" spans="1:11" s="8" customFormat="1" ht="25.5">
      <c r="A2" s="665" t="s">
        <v>156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</row>
    <row r="3" spans="1:11" s="9" customFormat="1" ht="14.25">
      <c r="A3" s="720" t="s">
        <v>396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</row>
    <row r="4" spans="1:11" s="11" customFormat="1" ht="17.25" customHeight="1" thickBot="1">
      <c r="A4" s="10"/>
      <c r="K4" s="12" t="s">
        <v>25</v>
      </c>
    </row>
    <row r="5" spans="1:11" s="11" customFormat="1" ht="18.75" customHeight="1" thickBot="1">
      <c r="A5" s="715" t="s">
        <v>6</v>
      </c>
      <c r="B5" s="713" t="s">
        <v>7</v>
      </c>
      <c r="C5" s="717" t="s">
        <v>8</v>
      </c>
      <c r="D5" s="718"/>
      <c r="E5" s="718"/>
      <c r="F5" s="719"/>
      <c r="G5" s="710" t="s">
        <v>9</v>
      </c>
      <c r="H5" s="711"/>
      <c r="I5" s="711"/>
      <c r="J5" s="711"/>
      <c r="K5" s="712"/>
    </row>
    <row r="6" spans="1:11" s="11" customFormat="1" ht="18.75" customHeight="1" thickBot="1">
      <c r="A6" s="716"/>
      <c r="B6" s="714"/>
      <c r="C6" s="191" t="s">
        <v>10</v>
      </c>
      <c r="D6" s="167" t="s">
        <v>11</v>
      </c>
      <c r="E6" s="168" t="s">
        <v>12</v>
      </c>
      <c r="F6" s="169" t="s">
        <v>231</v>
      </c>
      <c r="G6" s="172" t="s">
        <v>10</v>
      </c>
      <c r="H6" s="175" t="s">
        <v>13</v>
      </c>
      <c r="I6" s="648" t="s">
        <v>723</v>
      </c>
      <c r="J6" s="176" t="s">
        <v>14</v>
      </c>
      <c r="K6" s="410" t="s">
        <v>15</v>
      </c>
    </row>
    <row r="7" spans="1:11" s="19" customFormat="1" ht="18.75" customHeight="1" thickTop="1">
      <c r="A7" s="260" t="s">
        <v>4</v>
      </c>
      <c r="B7" s="224">
        <f>SUM(B10,B13,B16,B19,B22,B25,B28,B31,B33,B36,B39,B42,B45,B48,B51,B54,B57)</f>
        <v>4005</v>
      </c>
      <c r="C7" s="225">
        <f>SUM(C8:C9)</f>
        <v>22348</v>
      </c>
      <c r="D7" s="214">
        <f t="shared" ref="D7:K7" si="0">SUM(D8:D9)</f>
        <v>17137</v>
      </c>
      <c r="E7" s="215">
        <f t="shared" si="0"/>
        <v>4887</v>
      </c>
      <c r="F7" s="216">
        <f t="shared" si="0"/>
        <v>324</v>
      </c>
      <c r="G7" s="225">
        <f t="shared" si="0"/>
        <v>22348</v>
      </c>
      <c r="H7" s="214">
        <f t="shared" si="0"/>
        <v>20570</v>
      </c>
      <c r="I7" s="215">
        <f t="shared" si="0"/>
        <v>1479</v>
      </c>
      <c r="J7" s="215">
        <f t="shared" si="0"/>
        <v>31</v>
      </c>
      <c r="K7" s="216">
        <f t="shared" si="0"/>
        <v>268</v>
      </c>
    </row>
    <row r="8" spans="1:11" s="19" customFormat="1" ht="18.75" customHeight="1">
      <c r="A8" s="261" t="s">
        <v>118</v>
      </c>
      <c r="B8" s="226">
        <f>SUM(B11,B14,B17,B20,B23,B26,B29,B32,B34,B37,B40,B43,B46,B49,B52,B55,B58)</f>
        <v>406</v>
      </c>
      <c r="C8" s="227">
        <f t="shared" ref="C8:K8" si="1">SUM(C11,C14,C17,C20,C23,C26,C29,C32,C34,C37,C40,C43,C46,C49,C52,C55,C58)</f>
        <v>2862</v>
      </c>
      <c r="D8" s="220">
        <f t="shared" si="1"/>
        <v>2250</v>
      </c>
      <c r="E8" s="221">
        <f t="shared" si="1"/>
        <v>580</v>
      </c>
      <c r="F8" s="222">
        <f t="shared" si="1"/>
        <v>32</v>
      </c>
      <c r="G8" s="227">
        <f t="shared" si="1"/>
        <v>2862</v>
      </c>
      <c r="H8" s="220">
        <f t="shared" si="1"/>
        <v>2780</v>
      </c>
      <c r="I8" s="221">
        <f t="shared" si="1"/>
        <v>54</v>
      </c>
      <c r="J8" s="221">
        <f t="shared" si="1"/>
        <v>1</v>
      </c>
      <c r="K8" s="222">
        <f t="shared" si="1"/>
        <v>27</v>
      </c>
    </row>
    <row r="9" spans="1:11" s="19" customFormat="1" ht="18.75" customHeight="1">
      <c r="A9" s="261" t="s">
        <v>127</v>
      </c>
      <c r="B9" s="226">
        <f>SUM(B12,B15,B18,B21,B24,B27,B30,B35,B38,B41,B44,B47,B50,B53,B56)</f>
        <v>3599</v>
      </c>
      <c r="C9" s="227">
        <f t="shared" ref="C9:K9" si="2">SUM(C12,C15,C18,C21,C24,C27,C30,C35,C38,C41,C44,C47,C50,C53,C56)</f>
        <v>19486</v>
      </c>
      <c r="D9" s="220">
        <f t="shared" si="2"/>
        <v>14887</v>
      </c>
      <c r="E9" s="221">
        <f t="shared" si="2"/>
        <v>4307</v>
      </c>
      <c r="F9" s="222">
        <f t="shared" si="2"/>
        <v>292</v>
      </c>
      <c r="G9" s="227">
        <f t="shared" si="2"/>
        <v>19486</v>
      </c>
      <c r="H9" s="220">
        <f t="shared" si="2"/>
        <v>17790</v>
      </c>
      <c r="I9" s="221">
        <f t="shared" si="2"/>
        <v>1425</v>
      </c>
      <c r="J9" s="221">
        <f t="shared" si="2"/>
        <v>30</v>
      </c>
      <c r="K9" s="222">
        <f t="shared" si="2"/>
        <v>241</v>
      </c>
    </row>
    <row r="10" spans="1:11" s="32" customFormat="1" ht="15.75" customHeight="1">
      <c r="A10" s="262" t="s">
        <v>133</v>
      </c>
      <c r="B10" s="600">
        <f>SUM(B11:B12)</f>
        <v>383</v>
      </c>
      <c r="C10" s="601">
        <v>2133</v>
      </c>
      <c r="D10" s="602">
        <v>1642</v>
      </c>
      <c r="E10" s="603">
        <v>475</v>
      </c>
      <c r="F10" s="604">
        <v>16</v>
      </c>
      <c r="G10" s="605">
        <v>2133</v>
      </c>
      <c r="H10" s="602">
        <v>1944</v>
      </c>
      <c r="I10" s="603">
        <v>168</v>
      </c>
      <c r="J10" s="603">
        <v>0</v>
      </c>
      <c r="K10" s="604">
        <v>21</v>
      </c>
    </row>
    <row r="11" spans="1:11" s="34" customFormat="1" ht="15.75" customHeight="1">
      <c r="A11" s="264" t="s">
        <v>121</v>
      </c>
      <c r="B11" s="606">
        <v>19</v>
      </c>
      <c r="C11" s="607">
        <v>276</v>
      </c>
      <c r="D11" s="608">
        <v>214</v>
      </c>
      <c r="E11" s="609">
        <v>61</v>
      </c>
      <c r="F11" s="610">
        <v>1</v>
      </c>
      <c r="G11" s="611">
        <v>276</v>
      </c>
      <c r="H11" s="608">
        <v>275</v>
      </c>
      <c r="I11" s="609">
        <v>1</v>
      </c>
      <c r="J11" s="609"/>
      <c r="K11" s="610"/>
    </row>
    <row r="12" spans="1:11" s="36" customFormat="1" ht="15.75" customHeight="1">
      <c r="A12" s="264" t="s">
        <v>291</v>
      </c>
      <c r="B12" s="606">
        <v>364</v>
      </c>
      <c r="C12" s="607">
        <v>1857</v>
      </c>
      <c r="D12" s="608">
        <v>1428</v>
      </c>
      <c r="E12" s="609">
        <v>414</v>
      </c>
      <c r="F12" s="610">
        <v>15</v>
      </c>
      <c r="G12" s="611">
        <v>1857</v>
      </c>
      <c r="H12" s="608">
        <v>1669</v>
      </c>
      <c r="I12" s="609">
        <v>167</v>
      </c>
      <c r="J12" s="609">
        <v>0</v>
      </c>
      <c r="K12" s="610">
        <v>21</v>
      </c>
    </row>
    <row r="13" spans="1:11" s="10" customFormat="1" ht="15.75" customHeight="1">
      <c r="A13" s="262" t="s">
        <v>57</v>
      </c>
      <c r="B13" s="192">
        <f t="shared" ref="B13:K13" si="3">SUM(B14:B15)</f>
        <v>232</v>
      </c>
      <c r="C13" s="173">
        <f t="shared" si="3"/>
        <v>1321</v>
      </c>
      <c r="D13" s="170">
        <f t="shared" si="3"/>
        <v>1011</v>
      </c>
      <c r="E13" s="5">
        <f t="shared" si="3"/>
        <v>310</v>
      </c>
      <c r="F13" s="171">
        <f t="shared" si="3"/>
        <v>0</v>
      </c>
      <c r="G13" s="173">
        <f t="shared" si="3"/>
        <v>1321</v>
      </c>
      <c r="H13" s="170">
        <f t="shared" si="3"/>
        <v>1211</v>
      </c>
      <c r="I13" s="5">
        <f t="shared" si="3"/>
        <v>95</v>
      </c>
      <c r="J13" s="5">
        <f t="shared" si="3"/>
        <v>3</v>
      </c>
      <c r="K13" s="171">
        <f t="shared" si="3"/>
        <v>12</v>
      </c>
    </row>
    <row r="14" spans="1:11" s="11" customFormat="1" ht="15.75" customHeight="1">
      <c r="A14" s="265" t="s">
        <v>37</v>
      </c>
      <c r="B14" s="476">
        <v>21</v>
      </c>
      <c r="C14" s="477">
        <f>SUM(D14:F14)</f>
        <v>164</v>
      </c>
      <c r="D14" s="478">
        <v>133</v>
      </c>
      <c r="E14" s="471">
        <v>31</v>
      </c>
      <c r="F14" s="479"/>
      <c r="G14" s="174">
        <f>SUM(H14:K14)</f>
        <v>164</v>
      </c>
      <c r="H14" s="478">
        <v>161</v>
      </c>
      <c r="I14" s="471">
        <v>3</v>
      </c>
      <c r="J14" s="471"/>
      <c r="K14" s="479"/>
    </row>
    <row r="15" spans="1:11" s="20" customFormat="1" ht="15.75" customHeight="1">
      <c r="A15" s="267" t="s">
        <v>69</v>
      </c>
      <c r="B15" s="480">
        <v>211</v>
      </c>
      <c r="C15" s="477">
        <f>SUM(D15:F15)</f>
        <v>1157</v>
      </c>
      <c r="D15" s="478">
        <v>878</v>
      </c>
      <c r="E15" s="471">
        <v>279</v>
      </c>
      <c r="F15" s="479">
        <v>0</v>
      </c>
      <c r="G15" s="174">
        <f>SUM(H15:K15)</f>
        <v>1157</v>
      </c>
      <c r="H15" s="478">
        <v>1050</v>
      </c>
      <c r="I15" s="471">
        <v>92</v>
      </c>
      <c r="J15" s="471">
        <v>3</v>
      </c>
      <c r="K15" s="479">
        <v>12</v>
      </c>
    </row>
    <row r="16" spans="1:11" s="14" customFormat="1" ht="15.75" customHeight="1">
      <c r="A16" s="268" t="s">
        <v>58</v>
      </c>
      <c r="B16" s="192">
        <f>SUM(B17:B18)</f>
        <v>144</v>
      </c>
      <c r="C16" s="173">
        <f>SUM(D16:E16)</f>
        <v>749</v>
      </c>
      <c r="D16" s="170">
        <f>SUM(D17:D18)</f>
        <v>559</v>
      </c>
      <c r="E16" s="5">
        <f>SUM(E17:E18)</f>
        <v>190</v>
      </c>
      <c r="F16" s="171"/>
      <c r="G16" s="173">
        <f>SUM(G17:G18)</f>
        <v>749</v>
      </c>
      <c r="H16" s="170">
        <f>SUM(H17:H18)</f>
        <v>725</v>
      </c>
      <c r="I16" s="5">
        <f t="shared" ref="I16:K16" si="4">SUM(I17:I18)</f>
        <v>22</v>
      </c>
      <c r="J16" s="5">
        <f t="shared" si="4"/>
        <v>1</v>
      </c>
      <c r="K16" s="333">
        <f t="shared" si="4"/>
        <v>1</v>
      </c>
    </row>
    <row r="17" spans="1:11" s="15" customFormat="1" ht="15.75" customHeight="1">
      <c r="A17" s="265" t="s">
        <v>38</v>
      </c>
      <c r="B17" s="481">
        <v>22</v>
      </c>
      <c r="C17" s="477">
        <f>SUM(D17:E17)</f>
        <v>170</v>
      </c>
      <c r="D17" s="449">
        <v>134</v>
      </c>
      <c r="E17" s="450">
        <v>36</v>
      </c>
      <c r="F17" s="451">
        <v>0</v>
      </c>
      <c r="G17" s="174">
        <f>SUM(H17:K17)</f>
        <v>170</v>
      </c>
      <c r="H17" s="449">
        <v>170</v>
      </c>
      <c r="I17" s="450">
        <v>0</v>
      </c>
      <c r="J17" s="450">
        <v>0</v>
      </c>
      <c r="K17" s="451">
        <v>0</v>
      </c>
    </row>
    <row r="18" spans="1:11" s="22" customFormat="1" ht="15.75" customHeight="1">
      <c r="A18" s="267" t="s">
        <v>70</v>
      </c>
      <c r="B18" s="482">
        <v>122</v>
      </c>
      <c r="C18" s="477">
        <f>SUM(D18:E18)</f>
        <v>579</v>
      </c>
      <c r="D18" s="452">
        <v>425</v>
      </c>
      <c r="E18" s="453">
        <v>154</v>
      </c>
      <c r="F18" s="454">
        <v>0</v>
      </c>
      <c r="G18" s="174">
        <f>SUM(H18:K18)</f>
        <v>579</v>
      </c>
      <c r="H18" s="452">
        <v>555</v>
      </c>
      <c r="I18" s="453">
        <v>22</v>
      </c>
      <c r="J18" s="453">
        <v>1</v>
      </c>
      <c r="K18" s="454">
        <v>1</v>
      </c>
    </row>
    <row r="19" spans="1:11" s="10" customFormat="1" ht="15.75" customHeight="1">
      <c r="A19" s="262" t="s">
        <v>59</v>
      </c>
      <c r="B19" s="192">
        <f>SUM(B20:B21)</f>
        <v>170</v>
      </c>
      <c r="C19" s="333">
        <f>SUM(D19:F19)</f>
        <v>1028</v>
      </c>
      <c r="D19" s="170">
        <f t="shared" ref="D19:I19" si="5">SUM(D20:D21)</f>
        <v>755</v>
      </c>
      <c r="E19" s="5">
        <f t="shared" si="5"/>
        <v>257</v>
      </c>
      <c r="F19" s="171">
        <f t="shared" si="5"/>
        <v>16</v>
      </c>
      <c r="G19" s="173">
        <f t="shared" si="5"/>
        <v>1028</v>
      </c>
      <c r="H19" s="170">
        <f t="shared" si="5"/>
        <v>913</v>
      </c>
      <c r="I19" s="5">
        <f t="shared" si="5"/>
        <v>97</v>
      </c>
      <c r="J19" s="5">
        <f t="shared" ref="J19:K19" si="6">SUM(J20:J21)</f>
        <v>0</v>
      </c>
      <c r="K19" s="171">
        <f t="shared" si="6"/>
        <v>18</v>
      </c>
    </row>
    <row r="20" spans="1:11" s="11" customFormat="1" ht="15.75" customHeight="1">
      <c r="A20" s="265" t="s">
        <v>721</v>
      </c>
      <c r="B20" s="476">
        <v>19</v>
      </c>
      <c r="C20" s="484">
        <f>SUM(D20:F20)</f>
        <v>175</v>
      </c>
      <c r="D20" s="483">
        <v>136</v>
      </c>
      <c r="E20" s="399">
        <v>35</v>
      </c>
      <c r="F20" s="484">
        <v>4</v>
      </c>
      <c r="G20" s="174">
        <f>SUM(H20:K20)</f>
        <v>175</v>
      </c>
      <c r="H20" s="483">
        <v>164</v>
      </c>
      <c r="I20" s="399">
        <v>9</v>
      </c>
      <c r="J20" s="399"/>
      <c r="K20" s="485">
        <v>2</v>
      </c>
    </row>
    <row r="21" spans="1:11" s="20" customFormat="1" ht="15.75" customHeight="1">
      <c r="A21" s="267" t="s">
        <v>72</v>
      </c>
      <c r="B21" s="476">
        <v>151</v>
      </c>
      <c r="C21" s="484">
        <f>SUM(D21:F21)</f>
        <v>853</v>
      </c>
      <c r="D21" s="478">
        <v>619</v>
      </c>
      <c r="E21" s="471">
        <v>222</v>
      </c>
      <c r="F21" s="486">
        <v>12</v>
      </c>
      <c r="G21" s="174">
        <f>SUM(H21:K21)</f>
        <v>853</v>
      </c>
      <c r="H21" s="478">
        <v>749</v>
      </c>
      <c r="I21" s="471">
        <v>88</v>
      </c>
      <c r="J21" s="471">
        <v>0</v>
      </c>
      <c r="K21" s="479">
        <v>16</v>
      </c>
    </row>
    <row r="22" spans="1:11" s="10" customFormat="1" ht="15.75" customHeight="1">
      <c r="A22" s="262" t="s">
        <v>143</v>
      </c>
      <c r="B22" s="192">
        <f>SUM(B23:B24)</f>
        <v>140</v>
      </c>
      <c r="C22" s="173">
        <f t="shared" ref="C22:K22" si="7">SUM(C23:C24)</f>
        <v>600</v>
      </c>
      <c r="D22" s="170">
        <f t="shared" si="7"/>
        <v>450</v>
      </c>
      <c r="E22" s="5">
        <f t="shared" si="7"/>
        <v>148</v>
      </c>
      <c r="F22" s="333">
        <f t="shared" si="7"/>
        <v>2</v>
      </c>
      <c r="G22" s="333">
        <f t="shared" si="7"/>
        <v>600</v>
      </c>
      <c r="H22" s="170">
        <f t="shared" si="7"/>
        <v>592</v>
      </c>
      <c r="I22" s="5">
        <f t="shared" si="7"/>
        <v>4</v>
      </c>
      <c r="J22" s="334">
        <f t="shared" si="7"/>
        <v>1</v>
      </c>
      <c r="K22" s="333">
        <f t="shared" si="7"/>
        <v>3</v>
      </c>
    </row>
    <row r="23" spans="1:11" s="16" customFormat="1" ht="15.75" customHeight="1">
      <c r="A23" s="269" t="s">
        <v>40</v>
      </c>
      <c r="B23" s="487">
        <v>26</v>
      </c>
      <c r="C23" s="477">
        <f>SUM(D23:F23)</f>
        <v>156</v>
      </c>
      <c r="D23" s="488">
        <v>123</v>
      </c>
      <c r="E23" s="489">
        <v>33</v>
      </c>
      <c r="F23" s="490"/>
      <c r="G23" s="174">
        <f>SUM(H23:K23)</f>
        <v>156</v>
      </c>
      <c r="H23" s="488">
        <v>152</v>
      </c>
      <c r="I23" s="489">
        <v>2</v>
      </c>
      <c r="J23" s="489"/>
      <c r="K23" s="490">
        <v>2</v>
      </c>
    </row>
    <row r="24" spans="1:11" s="20" customFormat="1" ht="15.75" customHeight="1">
      <c r="A24" s="267" t="s">
        <v>73</v>
      </c>
      <c r="B24" s="480">
        <v>114</v>
      </c>
      <c r="C24" s="477">
        <f>SUM(D24:F24)</f>
        <v>444</v>
      </c>
      <c r="D24" s="478">
        <v>327</v>
      </c>
      <c r="E24" s="471">
        <v>115</v>
      </c>
      <c r="F24" s="479">
        <v>2</v>
      </c>
      <c r="G24" s="174">
        <f>SUM(H24:K24)</f>
        <v>444</v>
      </c>
      <c r="H24" s="478">
        <v>440</v>
      </c>
      <c r="I24" s="471">
        <v>2</v>
      </c>
      <c r="J24" s="471">
        <v>1</v>
      </c>
      <c r="K24" s="479">
        <v>1</v>
      </c>
    </row>
    <row r="25" spans="1:11" s="10" customFormat="1" ht="15.75" customHeight="1">
      <c r="A25" s="262" t="s">
        <v>60</v>
      </c>
      <c r="B25" s="192">
        <f>SUM(B26:B27)</f>
        <v>93</v>
      </c>
      <c r="C25" s="173">
        <f t="shared" ref="C25:K25" si="8">SUM(C26:C27)</f>
        <v>535</v>
      </c>
      <c r="D25" s="170">
        <f t="shared" si="8"/>
        <v>377</v>
      </c>
      <c r="E25" s="5">
        <f t="shared" si="8"/>
        <v>158</v>
      </c>
      <c r="F25" s="333">
        <f t="shared" si="8"/>
        <v>0</v>
      </c>
      <c r="G25" s="173">
        <f t="shared" si="8"/>
        <v>535</v>
      </c>
      <c r="H25" s="170">
        <f t="shared" si="8"/>
        <v>516</v>
      </c>
      <c r="I25" s="5">
        <f t="shared" si="8"/>
        <v>14</v>
      </c>
      <c r="J25" s="5">
        <f t="shared" si="8"/>
        <v>1</v>
      </c>
      <c r="K25" s="333">
        <f t="shared" si="8"/>
        <v>4</v>
      </c>
    </row>
    <row r="26" spans="1:11" s="11" customFormat="1" ht="15.75" customHeight="1">
      <c r="A26" s="265" t="s">
        <v>41</v>
      </c>
      <c r="B26" s="476">
        <v>24</v>
      </c>
      <c r="C26" s="477">
        <f>SUM(D26:E26)</f>
        <v>166</v>
      </c>
      <c r="D26" s="483">
        <v>130</v>
      </c>
      <c r="E26" s="399">
        <v>36</v>
      </c>
      <c r="F26" s="485">
        <v>0</v>
      </c>
      <c r="G26" s="174">
        <f>SUM(H26:K26)</f>
        <v>166</v>
      </c>
      <c r="H26" s="483">
        <v>161</v>
      </c>
      <c r="I26" s="399">
        <v>2</v>
      </c>
      <c r="J26" s="399">
        <v>1</v>
      </c>
      <c r="K26" s="484">
        <v>2</v>
      </c>
    </row>
    <row r="27" spans="1:11" s="20" customFormat="1" ht="15.75" customHeight="1">
      <c r="A27" s="267" t="s">
        <v>75</v>
      </c>
      <c r="B27" s="480">
        <v>69</v>
      </c>
      <c r="C27" s="477">
        <f>SUM(D27:E27)</f>
        <v>369</v>
      </c>
      <c r="D27" s="478">
        <v>247</v>
      </c>
      <c r="E27" s="471">
        <v>122</v>
      </c>
      <c r="F27" s="479">
        <v>0</v>
      </c>
      <c r="G27" s="174">
        <f>SUM(H27:K27)</f>
        <v>369</v>
      </c>
      <c r="H27" s="478">
        <v>355</v>
      </c>
      <c r="I27" s="471">
        <v>12</v>
      </c>
      <c r="J27" s="471">
        <v>0</v>
      </c>
      <c r="K27" s="486">
        <v>2</v>
      </c>
    </row>
    <row r="28" spans="1:11" s="10" customFormat="1" ht="15.75" customHeight="1">
      <c r="A28" s="262" t="s">
        <v>61</v>
      </c>
      <c r="B28" s="192">
        <f>SUM(B29:B30)</f>
        <v>85</v>
      </c>
      <c r="C28" s="173">
        <f>SUM(C29:C30)</f>
        <v>470</v>
      </c>
      <c r="D28" s="170">
        <f>SUM(D29:D30)</f>
        <v>347</v>
      </c>
      <c r="E28" s="5">
        <f>SUM(E29:E30)</f>
        <v>123</v>
      </c>
      <c r="F28" s="171"/>
      <c r="G28" s="173">
        <f>SUM(G29:G30)</f>
        <v>470</v>
      </c>
      <c r="H28" s="170">
        <f>SUM(H29:H30)</f>
        <v>406</v>
      </c>
      <c r="I28" s="5">
        <f>SUM(I29:I30)</f>
        <v>52</v>
      </c>
      <c r="J28" s="5">
        <f>SUM(J29:J30)</f>
        <v>0</v>
      </c>
      <c r="K28" s="333">
        <f>SUM(K29:K30)</f>
        <v>12</v>
      </c>
    </row>
    <row r="29" spans="1:11" s="11" customFormat="1" ht="15.75" customHeight="1">
      <c r="A29" s="265" t="s">
        <v>76</v>
      </c>
      <c r="B29" s="476">
        <v>20</v>
      </c>
      <c r="C29" s="477">
        <f>SUM(D29:F29)</f>
        <v>129</v>
      </c>
      <c r="D29" s="483">
        <v>92</v>
      </c>
      <c r="E29" s="399">
        <v>37</v>
      </c>
      <c r="F29" s="485"/>
      <c r="G29" s="174">
        <f>SUM(H29:K29)</f>
        <v>129</v>
      </c>
      <c r="H29" s="483">
        <v>107</v>
      </c>
      <c r="I29" s="399">
        <v>12</v>
      </c>
      <c r="J29" s="399"/>
      <c r="K29" s="484">
        <v>10</v>
      </c>
    </row>
    <row r="30" spans="1:11" s="20" customFormat="1" ht="15.75" customHeight="1">
      <c r="A30" s="267" t="s">
        <v>78</v>
      </c>
      <c r="B30" s="480">
        <v>65</v>
      </c>
      <c r="C30" s="477">
        <f>SUM(D30:F30)</f>
        <v>341</v>
      </c>
      <c r="D30" s="478">
        <v>255</v>
      </c>
      <c r="E30" s="471">
        <v>86</v>
      </c>
      <c r="F30" s="479">
        <v>0</v>
      </c>
      <c r="G30" s="174">
        <f>SUM(H30:K30)</f>
        <v>341</v>
      </c>
      <c r="H30" s="478">
        <v>299</v>
      </c>
      <c r="I30" s="471">
        <v>40</v>
      </c>
      <c r="J30" s="471">
        <v>0</v>
      </c>
      <c r="K30" s="486">
        <v>2</v>
      </c>
    </row>
    <row r="31" spans="1:11" s="10" customFormat="1" ht="15.75" customHeight="1">
      <c r="A31" s="262" t="s">
        <v>195</v>
      </c>
      <c r="B31" s="192">
        <f>B32</f>
        <v>15</v>
      </c>
      <c r="C31" s="173">
        <f t="shared" ref="C31:K31" si="9">C32</f>
        <v>146</v>
      </c>
      <c r="D31" s="192">
        <f t="shared" si="9"/>
        <v>95</v>
      </c>
      <c r="E31" s="192">
        <f t="shared" si="9"/>
        <v>28</v>
      </c>
      <c r="F31" s="192">
        <f t="shared" si="9"/>
        <v>23</v>
      </c>
      <c r="G31" s="173">
        <f t="shared" si="9"/>
        <v>146</v>
      </c>
      <c r="H31" s="170">
        <f t="shared" si="9"/>
        <v>133</v>
      </c>
      <c r="I31" s="5">
        <f t="shared" si="9"/>
        <v>8</v>
      </c>
      <c r="J31" s="5">
        <f t="shared" si="9"/>
        <v>0</v>
      </c>
      <c r="K31" s="333">
        <f t="shared" si="9"/>
        <v>5</v>
      </c>
    </row>
    <row r="32" spans="1:11" s="11" customFormat="1" ht="15.75" customHeight="1">
      <c r="A32" s="270" t="s">
        <v>196</v>
      </c>
      <c r="B32" s="476">
        <v>15</v>
      </c>
      <c r="C32" s="477">
        <f>SUM(D32:F32)</f>
        <v>146</v>
      </c>
      <c r="D32" s="483">
        <v>95</v>
      </c>
      <c r="E32" s="399">
        <v>28</v>
      </c>
      <c r="F32" s="485">
        <v>23</v>
      </c>
      <c r="G32" s="174">
        <f>SUM(H32:K32)</f>
        <v>146</v>
      </c>
      <c r="H32" s="483">
        <v>133</v>
      </c>
      <c r="I32" s="399">
        <v>8</v>
      </c>
      <c r="J32" s="399"/>
      <c r="K32" s="485">
        <v>5</v>
      </c>
    </row>
    <row r="33" spans="1:11" s="10" customFormat="1" ht="15.75" customHeight="1">
      <c r="A33" s="262" t="s">
        <v>134</v>
      </c>
      <c r="B33" s="192">
        <f>SUM(B34:B35)</f>
        <v>575</v>
      </c>
      <c r="C33" s="173">
        <f>SUM(C34:C35)</f>
        <v>4122</v>
      </c>
      <c r="D33" s="170">
        <f>SUM(D34:D35)</f>
        <v>3143</v>
      </c>
      <c r="E33" s="5">
        <f>SUM(E34:E35)</f>
        <v>831</v>
      </c>
      <c r="F33" s="171">
        <f>SUM(F34:F35)</f>
        <v>148</v>
      </c>
      <c r="G33" s="173">
        <f>SUM(H33:K33)</f>
        <v>4122</v>
      </c>
      <c r="H33" s="170">
        <f>SUM(H34:H35)</f>
        <v>3763</v>
      </c>
      <c r="I33" s="5">
        <f>SUM(I34:I35)</f>
        <v>299</v>
      </c>
      <c r="J33" s="5">
        <f>SUM(J34:J35)</f>
        <v>6</v>
      </c>
      <c r="K33" s="171">
        <f>SUM(K34:K35)</f>
        <v>54</v>
      </c>
    </row>
    <row r="34" spans="1:11" s="11" customFormat="1" ht="15.75" customHeight="1">
      <c r="A34" s="265" t="s">
        <v>42</v>
      </c>
      <c r="B34" s="476">
        <v>30</v>
      </c>
      <c r="C34" s="477">
        <f>SUM(D34:F34)</f>
        <v>270</v>
      </c>
      <c r="D34" s="478">
        <v>224</v>
      </c>
      <c r="E34" s="471">
        <v>46</v>
      </c>
      <c r="F34" s="479">
        <v>0</v>
      </c>
      <c r="G34" s="174">
        <f>SUM(H34:K34)</f>
        <v>270</v>
      </c>
      <c r="H34" s="483">
        <v>254</v>
      </c>
      <c r="I34" s="399">
        <v>12</v>
      </c>
      <c r="J34" s="399">
        <v>0</v>
      </c>
      <c r="K34" s="485">
        <v>4</v>
      </c>
    </row>
    <row r="35" spans="1:11" s="20" customFormat="1" ht="15.75" customHeight="1">
      <c r="A35" s="267" t="s">
        <v>80</v>
      </c>
      <c r="B35" s="480">
        <v>545</v>
      </c>
      <c r="C35" s="477">
        <f>SUM(D35:F35)</f>
        <v>3852</v>
      </c>
      <c r="D35" s="478">
        <v>2919</v>
      </c>
      <c r="E35" s="471">
        <v>785</v>
      </c>
      <c r="F35" s="479">
        <v>148</v>
      </c>
      <c r="G35" s="174">
        <f>SUM(H35:K35)</f>
        <v>3852</v>
      </c>
      <c r="H35" s="478">
        <v>3509</v>
      </c>
      <c r="I35" s="471">
        <v>287</v>
      </c>
      <c r="J35" s="471">
        <v>6</v>
      </c>
      <c r="K35" s="479">
        <v>50</v>
      </c>
    </row>
    <row r="36" spans="1:11" s="10" customFormat="1" ht="15.75" customHeight="1">
      <c r="A36" s="262" t="s">
        <v>142</v>
      </c>
      <c r="B36" s="192">
        <f t="shared" ref="B36:I36" si="10">SUM(B37:B38)</f>
        <v>327</v>
      </c>
      <c r="C36" s="173">
        <f t="shared" si="10"/>
        <v>604</v>
      </c>
      <c r="D36" s="170">
        <f t="shared" si="10"/>
        <v>431</v>
      </c>
      <c r="E36" s="5">
        <f t="shared" si="10"/>
        <v>173</v>
      </c>
      <c r="F36" s="171">
        <f t="shared" si="10"/>
        <v>0</v>
      </c>
      <c r="G36" s="173">
        <f t="shared" si="10"/>
        <v>604</v>
      </c>
      <c r="H36" s="170">
        <f t="shared" si="10"/>
        <v>544</v>
      </c>
      <c r="I36" s="5">
        <f t="shared" si="10"/>
        <v>53</v>
      </c>
      <c r="J36" s="5">
        <f t="shared" ref="J36:K36" si="11">SUM(J37:J38)</f>
        <v>0</v>
      </c>
      <c r="K36" s="171">
        <f t="shared" si="11"/>
        <v>7</v>
      </c>
    </row>
    <row r="37" spans="1:11" s="11" customFormat="1" ht="15.75" customHeight="1">
      <c r="A37" s="267" t="s">
        <v>129</v>
      </c>
      <c r="B37" s="480">
        <v>15</v>
      </c>
      <c r="C37" s="477">
        <f>SUM(D37:F37)</f>
        <v>120</v>
      </c>
      <c r="D37" s="491">
        <v>92</v>
      </c>
      <c r="E37" s="471">
        <v>28</v>
      </c>
      <c r="F37" s="479">
        <v>0</v>
      </c>
      <c r="G37" s="174">
        <f>SUM(H37:K37)</f>
        <v>120</v>
      </c>
      <c r="H37" s="478">
        <v>120</v>
      </c>
      <c r="I37" s="471"/>
      <c r="J37" s="471"/>
      <c r="K37" s="479"/>
    </row>
    <row r="38" spans="1:11" s="20" customFormat="1" ht="15.75" customHeight="1">
      <c r="A38" s="267" t="s">
        <v>81</v>
      </c>
      <c r="B38" s="480">
        <v>312</v>
      </c>
      <c r="C38" s="477">
        <f>SUM(D38:F38)</f>
        <v>484</v>
      </c>
      <c r="D38" s="492">
        <v>339</v>
      </c>
      <c r="E38" s="471">
        <v>145</v>
      </c>
      <c r="F38" s="479">
        <v>0</v>
      </c>
      <c r="G38" s="174">
        <f>SUM(H38:K38)</f>
        <v>484</v>
      </c>
      <c r="H38" s="478">
        <v>424</v>
      </c>
      <c r="I38" s="471">
        <v>53</v>
      </c>
      <c r="J38" s="471">
        <v>0</v>
      </c>
      <c r="K38" s="479">
        <v>7</v>
      </c>
    </row>
    <row r="39" spans="1:11" s="10" customFormat="1" ht="15.75" customHeight="1">
      <c r="A39" s="262" t="s">
        <v>44</v>
      </c>
      <c r="B39" s="192">
        <f>SUM(B40:B41)</f>
        <v>195</v>
      </c>
      <c r="C39" s="173">
        <f>SUM(D39:F39)</f>
        <v>1140</v>
      </c>
      <c r="D39" s="170">
        <f>SUM(D40:D41)</f>
        <v>835</v>
      </c>
      <c r="E39" s="5">
        <f>SUM(E40:E41)</f>
        <v>248</v>
      </c>
      <c r="F39" s="171">
        <f>SUM(F40:F41)</f>
        <v>57</v>
      </c>
      <c r="G39" s="173">
        <f>SUM(H39:K39)</f>
        <v>1140</v>
      </c>
      <c r="H39" s="170">
        <f>SUM(H40:H41)</f>
        <v>1024</v>
      </c>
      <c r="I39" s="5">
        <f>SUM(I40:I41)</f>
        <v>72</v>
      </c>
      <c r="J39" s="5">
        <f>SUM(J40:J41)</f>
        <v>1</v>
      </c>
      <c r="K39" s="171">
        <f>SUM(K40:K41)</f>
        <v>43</v>
      </c>
    </row>
    <row r="40" spans="1:11" s="11" customFormat="1" ht="15.75" customHeight="1">
      <c r="A40" s="265" t="s">
        <v>43</v>
      </c>
      <c r="B40" s="493">
        <v>13</v>
      </c>
      <c r="C40" s="477">
        <f>SUM(D40:F40)</f>
        <v>112</v>
      </c>
      <c r="D40" s="478">
        <v>92</v>
      </c>
      <c r="E40" s="494">
        <v>20</v>
      </c>
      <c r="F40" s="495">
        <v>0</v>
      </c>
      <c r="G40" s="174">
        <f>SUM(H40:K40)</f>
        <v>112</v>
      </c>
      <c r="H40" s="491">
        <v>112</v>
      </c>
      <c r="I40" s="494">
        <v>0</v>
      </c>
      <c r="J40" s="494">
        <v>0</v>
      </c>
      <c r="K40" s="495">
        <v>0</v>
      </c>
    </row>
    <row r="41" spans="1:11" s="20" customFormat="1" ht="15.75" customHeight="1">
      <c r="A41" s="267" t="s">
        <v>120</v>
      </c>
      <c r="B41" s="496">
        <v>182</v>
      </c>
      <c r="C41" s="477">
        <f>SUM(D41:F41)</f>
        <v>1028</v>
      </c>
      <c r="D41" s="478">
        <v>743</v>
      </c>
      <c r="E41" s="497">
        <v>228</v>
      </c>
      <c r="F41" s="498">
        <v>57</v>
      </c>
      <c r="G41" s="174">
        <f>SUM(H41:K41)</f>
        <v>1028</v>
      </c>
      <c r="H41" s="492">
        <v>912</v>
      </c>
      <c r="I41" s="497">
        <v>72</v>
      </c>
      <c r="J41" s="497">
        <v>1</v>
      </c>
      <c r="K41" s="498">
        <v>43</v>
      </c>
    </row>
    <row r="42" spans="1:11" s="10" customFormat="1" ht="15.75" customHeight="1">
      <c r="A42" s="262" t="s">
        <v>46</v>
      </c>
      <c r="B42" s="192">
        <f t="shared" ref="B42:K42" si="12">SUM(B43:B44)</f>
        <v>285</v>
      </c>
      <c r="C42" s="173">
        <f t="shared" si="12"/>
        <v>1836</v>
      </c>
      <c r="D42" s="170">
        <f t="shared" si="12"/>
        <v>1477</v>
      </c>
      <c r="E42" s="5">
        <f t="shared" si="12"/>
        <v>347</v>
      </c>
      <c r="F42" s="171">
        <f t="shared" si="12"/>
        <v>12</v>
      </c>
      <c r="G42" s="173">
        <f t="shared" si="12"/>
        <v>1836</v>
      </c>
      <c r="H42" s="170">
        <f t="shared" si="12"/>
        <v>1640</v>
      </c>
      <c r="I42" s="5">
        <f t="shared" si="12"/>
        <v>147</v>
      </c>
      <c r="J42" s="5">
        <f t="shared" si="12"/>
        <v>7</v>
      </c>
      <c r="K42" s="171">
        <f t="shared" si="12"/>
        <v>42</v>
      </c>
    </row>
    <row r="43" spans="1:11" s="11" customFormat="1" ht="15.75" customHeight="1">
      <c r="A43" s="265" t="s">
        <v>45</v>
      </c>
      <c r="B43" s="476">
        <v>27</v>
      </c>
      <c r="C43" s="477">
        <f>SUM(D43:F43)</f>
        <v>123</v>
      </c>
      <c r="D43" s="483">
        <v>97</v>
      </c>
      <c r="E43" s="399">
        <v>26</v>
      </c>
      <c r="F43" s="485"/>
      <c r="G43" s="174">
        <f>SUM(H43:K43)</f>
        <v>123</v>
      </c>
      <c r="H43" s="483">
        <v>122</v>
      </c>
      <c r="I43" s="399"/>
      <c r="J43" s="399"/>
      <c r="K43" s="485">
        <v>1</v>
      </c>
    </row>
    <row r="44" spans="1:11" s="20" customFormat="1" ht="15.75" customHeight="1">
      <c r="A44" s="267" t="s">
        <v>83</v>
      </c>
      <c r="B44" s="480">
        <v>258</v>
      </c>
      <c r="C44" s="477">
        <f>SUM(D44:F44)</f>
        <v>1713</v>
      </c>
      <c r="D44" s="478">
        <v>1380</v>
      </c>
      <c r="E44" s="471">
        <v>321</v>
      </c>
      <c r="F44" s="479">
        <v>12</v>
      </c>
      <c r="G44" s="174">
        <f>SUM(H44:K44)</f>
        <v>1713</v>
      </c>
      <c r="H44" s="478">
        <v>1518</v>
      </c>
      <c r="I44" s="471">
        <v>147</v>
      </c>
      <c r="J44" s="471">
        <v>7</v>
      </c>
      <c r="K44" s="479">
        <v>41</v>
      </c>
    </row>
    <row r="45" spans="1:11" s="10" customFormat="1" ht="15.75" customHeight="1">
      <c r="A45" s="262" t="s">
        <v>48</v>
      </c>
      <c r="B45" s="192">
        <f>SUM(B46:B47)</f>
        <v>212</v>
      </c>
      <c r="C45" s="173">
        <f>SUM(D45:F45)</f>
        <v>1445</v>
      </c>
      <c r="D45" s="170">
        <f t="shared" ref="D45:K45" si="13">SUM(D46:D47)</f>
        <v>1164</v>
      </c>
      <c r="E45" s="5">
        <f t="shared" si="13"/>
        <v>281</v>
      </c>
      <c r="F45" s="171">
        <f t="shared" si="13"/>
        <v>0</v>
      </c>
      <c r="G45" s="354">
        <f t="shared" si="13"/>
        <v>1445</v>
      </c>
      <c r="H45" s="170">
        <f t="shared" si="13"/>
        <v>1340</v>
      </c>
      <c r="I45" s="5">
        <f t="shared" si="13"/>
        <v>93</v>
      </c>
      <c r="J45" s="5">
        <f t="shared" si="13"/>
        <v>3</v>
      </c>
      <c r="K45" s="171">
        <f t="shared" si="13"/>
        <v>9</v>
      </c>
    </row>
    <row r="46" spans="1:11" s="11" customFormat="1" ht="15.75" customHeight="1">
      <c r="A46" s="267" t="s">
        <v>122</v>
      </c>
      <c r="B46" s="480">
        <v>17</v>
      </c>
      <c r="C46" s="477">
        <f>SUM(D46:F46)</f>
        <v>142</v>
      </c>
      <c r="D46" s="478">
        <v>110</v>
      </c>
      <c r="E46" s="471">
        <v>32</v>
      </c>
      <c r="F46" s="479">
        <v>0</v>
      </c>
      <c r="G46" s="174">
        <f>SUM(H46:K46)</f>
        <v>142</v>
      </c>
      <c r="H46" s="478">
        <v>142</v>
      </c>
      <c r="I46" s="471">
        <v>0</v>
      </c>
      <c r="J46" s="471">
        <v>0</v>
      </c>
      <c r="K46" s="479">
        <v>0</v>
      </c>
    </row>
    <row r="47" spans="1:11" s="20" customFormat="1" ht="15.75" customHeight="1">
      <c r="A47" s="267" t="s">
        <v>85</v>
      </c>
      <c r="B47" s="480">
        <v>195</v>
      </c>
      <c r="C47" s="477">
        <f>SUM(D47:F47)</f>
        <v>1303</v>
      </c>
      <c r="D47" s="478">
        <v>1054</v>
      </c>
      <c r="E47" s="471">
        <v>249</v>
      </c>
      <c r="F47" s="479">
        <v>0</v>
      </c>
      <c r="G47" s="174">
        <f>SUM(H47:K47)</f>
        <v>1303</v>
      </c>
      <c r="H47" s="478">
        <v>1198</v>
      </c>
      <c r="I47" s="471">
        <v>93</v>
      </c>
      <c r="J47" s="471">
        <v>3</v>
      </c>
      <c r="K47" s="479">
        <v>9</v>
      </c>
    </row>
    <row r="48" spans="1:11" s="10" customFormat="1" ht="15.75" customHeight="1">
      <c r="A48" s="262" t="s">
        <v>50</v>
      </c>
      <c r="B48" s="192">
        <f t="shared" ref="B48:K48" si="14">SUM(B49:B50)</f>
        <v>431</v>
      </c>
      <c r="C48" s="173">
        <f t="shared" si="14"/>
        <v>2171</v>
      </c>
      <c r="D48" s="170">
        <f t="shared" si="14"/>
        <v>1702</v>
      </c>
      <c r="E48" s="5">
        <f t="shared" si="14"/>
        <v>432</v>
      </c>
      <c r="F48" s="171">
        <f t="shared" si="14"/>
        <v>37</v>
      </c>
      <c r="G48" s="173">
        <f t="shared" si="14"/>
        <v>2171</v>
      </c>
      <c r="H48" s="170">
        <f t="shared" si="14"/>
        <v>2019</v>
      </c>
      <c r="I48" s="5">
        <f t="shared" si="14"/>
        <v>134</v>
      </c>
      <c r="J48" s="5">
        <f t="shared" si="14"/>
        <v>2</v>
      </c>
      <c r="K48" s="171">
        <f t="shared" si="14"/>
        <v>16</v>
      </c>
    </row>
    <row r="49" spans="1:11" s="11" customFormat="1" ht="15.75" customHeight="1">
      <c r="A49" s="265" t="s">
        <v>49</v>
      </c>
      <c r="B49" s="476">
        <v>36</v>
      </c>
      <c r="C49" s="477">
        <f>SUM(D49:F49)</f>
        <v>184</v>
      </c>
      <c r="D49" s="483">
        <v>155</v>
      </c>
      <c r="E49" s="399">
        <v>29</v>
      </c>
      <c r="F49" s="485"/>
      <c r="G49" s="174">
        <f>SUM(H49:K49)</f>
        <v>184</v>
      </c>
      <c r="H49" s="483">
        <v>184</v>
      </c>
      <c r="I49" s="399"/>
      <c r="J49" s="399"/>
      <c r="K49" s="485"/>
    </row>
    <row r="50" spans="1:11" s="20" customFormat="1" ht="15.75" customHeight="1">
      <c r="A50" s="267" t="s">
        <v>86</v>
      </c>
      <c r="B50" s="480">
        <v>395</v>
      </c>
      <c r="C50" s="477">
        <f>SUM(D50:F50)</f>
        <v>1987</v>
      </c>
      <c r="D50" s="478">
        <v>1547</v>
      </c>
      <c r="E50" s="471">
        <v>403</v>
      </c>
      <c r="F50" s="479">
        <v>37</v>
      </c>
      <c r="G50" s="174">
        <f>SUM(H50:K50)</f>
        <v>1987</v>
      </c>
      <c r="H50" s="478">
        <v>1835</v>
      </c>
      <c r="I50" s="471">
        <v>134</v>
      </c>
      <c r="J50" s="471">
        <v>2</v>
      </c>
      <c r="K50" s="479">
        <v>16</v>
      </c>
    </row>
    <row r="51" spans="1:11" s="10" customFormat="1" ht="15.75" customHeight="1">
      <c r="A51" s="262" t="s">
        <v>52</v>
      </c>
      <c r="B51" s="192">
        <f t="shared" ref="B51:K51" si="15">SUM(B52:B53)</f>
        <v>367</v>
      </c>
      <c r="C51" s="173">
        <f t="shared" si="15"/>
        <v>1831</v>
      </c>
      <c r="D51" s="170">
        <f t="shared" si="15"/>
        <v>1391</v>
      </c>
      <c r="E51" s="5">
        <f t="shared" si="15"/>
        <v>431</v>
      </c>
      <c r="F51" s="171">
        <f t="shared" si="15"/>
        <v>9</v>
      </c>
      <c r="G51" s="173">
        <f t="shared" si="15"/>
        <v>1831</v>
      </c>
      <c r="H51" s="170">
        <f t="shared" si="15"/>
        <v>1727</v>
      </c>
      <c r="I51" s="5">
        <f t="shared" si="15"/>
        <v>90</v>
      </c>
      <c r="J51" s="5">
        <f t="shared" si="15"/>
        <v>5</v>
      </c>
      <c r="K51" s="171">
        <f t="shared" si="15"/>
        <v>9</v>
      </c>
    </row>
    <row r="52" spans="1:11" s="11" customFormat="1" ht="15.75" customHeight="1">
      <c r="A52" s="265" t="s">
        <v>51</v>
      </c>
      <c r="B52" s="476">
        <v>61</v>
      </c>
      <c r="C52" s="477">
        <f>SUM(D52:F52)</f>
        <v>135</v>
      </c>
      <c r="D52" s="483">
        <v>100</v>
      </c>
      <c r="E52" s="399">
        <v>35</v>
      </c>
      <c r="F52" s="485">
        <v>0</v>
      </c>
      <c r="G52" s="174">
        <f>SUM(H52:K52)</f>
        <v>135</v>
      </c>
      <c r="H52" s="483">
        <v>135</v>
      </c>
      <c r="I52" s="399"/>
      <c r="J52" s="399"/>
      <c r="K52" s="485"/>
    </row>
    <row r="53" spans="1:11" s="20" customFormat="1" ht="15.75" customHeight="1">
      <c r="A53" s="267" t="s">
        <v>88</v>
      </c>
      <c r="B53" s="480">
        <v>306</v>
      </c>
      <c r="C53" s="477">
        <f>SUM(D53:F53)</f>
        <v>1696</v>
      </c>
      <c r="D53" s="478">
        <v>1291</v>
      </c>
      <c r="E53" s="471">
        <v>396</v>
      </c>
      <c r="F53" s="479">
        <v>9</v>
      </c>
      <c r="G53" s="174">
        <f>SUM(H53:K53)</f>
        <v>1696</v>
      </c>
      <c r="H53" s="478">
        <v>1592</v>
      </c>
      <c r="I53" s="471">
        <v>90</v>
      </c>
      <c r="J53" s="471">
        <v>5</v>
      </c>
      <c r="K53" s="479">
        <v>9</v>
      </c>
    </row>
    <row r="54" spans="1:11" s="10" customFormat="1" ht="15.75" customHeight="1">
      <c r="A54" s="262" t="s">
        <v>54</v>
      </c>
      <c r="B54" s="192">
        <f t="shared" ref="B54:I54" si="16">SUM(B55:B56)</f>
        <v>332</v>
      </c>
      <c r="C54" s="173">
        <f t="shared" si="16"/>
        <v>1949</v>
      </c>
      <c r="D54" s="170">
        <f t="shared" si="16"/>
        <v>1534</v>
      </c>
      <c r="E54" s="5">
        <f t="shared" si="16"/>
        <v>415</v>
      </c>
      <c r="F54" s="171">
        <f t="shared" si="16"/>
        <v>0</v>
      </c>
      <c r="G54" s="173">
        <f t="shared" si="16"/>
        <v>1949</v>
      </c>
      <c r="H54" s="170">
        <f t="shared" si="16"/>
        <v>1810</v>
      </c>
      <c r="I54" s="5">
        <f t="shared" si="16"/>
        <v>126</v>
      </c>
      <c r="J54" s="5">
        <f t="shared" ref="J54:K54" si="17">SUM(J55:J56)</f>
        <v>1</v>
      </c>
      <c r="K54" s="171">
        <f t="shared" si="17"/>
        <v>12</v>
      </c>
    </row>
    <row r="55" spans="1:11" s="11" customFormat="1" ht="15.75" customHeight="1">
      <c r="A55" s="265" t="s">
        <v>53</v>
      </c>
      <c r="B55" s="476">
        <v>22</v>
      </c>
      <c r="C55" s="477">
        <f>SUM(D55:F55)</f>
        <v>126</v>
      </c>
      <c r="D55" s="483">
        <v>99</v>
      </c>
      <c r="E55" s="399">
        <v>27</v>
      </c>
      <c r="F55" s="485"/>
      <c r="G55" s="174">
        <f>SUM(H55:K55)</f>
        <v>126</v>
      </c>
      <c r="H55" s="483">
        <v>125</v>
      </c>
      <c r="I55" s="399"/>
      <c r="J55" s="399"/>
      <c r="K55" s="485">
        <v>1</v>
      </c>
    </row>
    <row r="56" spans="1:11" s="20" customFormat="1" ht="15.75" customHeight="1">
      <c r="A56" s="267" t="s">
        <v>90</v>
      </c>
      <c r="B56" s="480">
        <v>310</v>
      </c>
      <c r="C56" s="477">
        <f>SUM(D56:F56)</f>
        <v>1823</v>
      </c>
      <c r="D56" s="478">
        <v>1435</v>
      </c>
      <c r="E56" s="471">
        <v>388</v>
      </c>
      <c r="F56" s="479">
        <v>0</v>
      </c>
      <c r="G56" s="174">
        <f>SUM(H56:K56)</f>
        <v>1823</v>
      </c>
      <c r="H56" s="478">
        <v>1685</v>
      </c>
      <c r="I56" s="471">
        <v>126</v>
      </c>
      <c r="J56" s="471">
        <v>1</v>
      </c>
      <c r="K56" s="479">
        <v>11</v>
      </c>
    </row>
    <row r="57" spans="1:11" s="10" customFormat="1" ht="15.75" customHeight="1">
      <c r="A57" s="262" t="s">
        <v>56</v>
      </c>
      <c r="B57" s="192">
        <v>19</v>
      </c>
      <c r="C57" s="173">
        <f>SUM(D57:F57)</f>
        <v>268</v>
      </c>
      <c r="D57" s="326">
        <f>SUM(D58)</f>
        <v>224</v>
      </c>
      <c r="E57" s="5">
        <f t="shared" ref="E57:F57" si="18">SUM(E58)</f>
        <v>40</v>
      </c>
      <c r="F57" s="171">
        <f t="shared" si="18"/>
        <v>4</v>
      </c>
      <c r="G57" s="333">
        <f>SUM(H57:K57)</f>
        <v>268</v>
      </c>
      <c r="H57" s="170">
        <v>263</v>
      </c>
      <c r="I57" s="5">
        <v>5</v>
      </c>
      <c r="J57" s="5"/>
      <c r="K57" s="171"/>
    </row>
    <row r="58" spans="1:11" s="11" customFormat="1" ht="15.75" customHeight="1" thickBot="1">
      <c r="A58" s="646" t="s">
        <v>285</v>
      </c>
      <c r="B58" s="647">
        <v>19</v>
      </c>
      <c r="C58" s="499">
        <f>C57</f>
        <v>268</v>
      </c>
      <c r="D58" s="500">
        <v>224</v>
      </c>
      <c r="E58" s="501">
        <v>40</v>
      </c>
      <c r="F58" s="502">
        <v>4</v>
      </c>
      <c r="G58" s="409">
        <f>G57</f>
        <v>268</v>
      </c>
      <c r="H58" s="503">
        <v>263</v>
      </c>
      <c r="I58" s="504">
        <v>5</v>
      </c>
      <c r="J58" s="504">
        <f t="shared" ref="J58:K58" si="19">J57</f>
        <v>0</v>
      </c>
      <c r="K58" s="502">
        <f t="shared" si="19"/>
        <v>0</v>
      </c>
    </row>
    <row r="59" spans="1:11" s="11" customFormat="1" ht="18" customHeight="1">
      <c r="A59" s="147" t="s">
        <v>288</v>
      </c>
      <c r="B59" s="147"/>
      <c r="C59" s="147"/>
      <c r="D59" s="147"/>
      <c r="E59" s="147"/>
      <c r="F59" s="147"/>
      <c r="G59" s="147"/>
      <c r="H59" s="148"/>
      <c r="I59" s="148"/>
      <c r="J59" s="148"/>
      <c r="K59" s="148"/>
    </row>
  </sheetData>
  <mergeCells count="6">
    <mergeCell ref="A2:K2"/>
    <mergeCell ref="G5:K5"/>
    <mergeCell ref="B5:B6"/>
    <mergeCell ref="A5:A6"/>
    <mergeCell ref="C5:F5"/>
    <mergeCell ref="A3:K3"/>
  </mergeCells>
  <phoneticPr fontId="3" type="noConversion"/>
  <printOptions horizontalCentered="1"/>
  <pageMargins left="0.59" right="0.6" top="0.61" bottom="0.6" header="0.51181102362204722" footer="0.51181102362204722"/>
  <pageSetup paperSize="9" scale="76" orientation="portrait" r:id="rId1"/>
  <headerFooter alignWithMargins="0"/>
  <ignoredErrors>
    <ignoredError sqref="C19 G19 C1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view="pageBreakPreview" zoomScaleNormal="75" zoomScaleSheetLayoutView="85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2" sqref="A2:L2"/>
    </sheetView>
  </sheetViews>
  <sheetFormatPr defaultRowHeight="13.5"/>
  <cols>
    <col min="1" max="1" width="15.6640625" style="24" customWidth="1"/>
    <col min="2" max="2" width="9.21875" style="24" customWidth="1"/>
    <col min="3" max="4" width="7" style="24" customWidth="1"/>
    <col min="5" max="7" width="7.77734375" style="24" customWidth="1"/>
    <col min="8" max="11" width="7" style="24" customWidth="1"/>
    <col min="12" max="12" width="8.33203125" style="24" customWidth="1"/>
    <col min="13" max="14" width="8.44140625" style="24" customWidth="1"/>
    <col min="15" max="16384" width="8.88671875" style="24"/>
  </cols>
  <sheetData>
    <row r="1" spans="1:16" s="6" customFormat="1" ht="9" customHeight="1">
      <c r="A1" s="44"/>
      <c r="G1" s="7" t="s">
        <v>2</v>
      </c>
      <c r="J1" s="721"/>
      <c r="K1" s="721"/>
    </row>
    <row r="2" spans="1:16" s="21" customFormat="1" ht="22.5" customHeight="1">
      <c r="A2" s="665" t="s">
        <v>157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</row>
    <row r="3" spans="1:16" s="9" customFormat="1" ht="14.25">
      <c r="A3" s="720" t="s">
        <v>716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</row>
    <row r="4" spans="1:16" s="48" customFormat="1" ht="10.5" customHeight="1" thickBot="1">
      <c r="A4" s="47"/>
      <c r="L4" s="53" t="s">
        <v>147</v>
      </c>
    </row>
    <row r="5" spans="1:16" s="11" customFormat="1" ht="15.75" customHeight="1">
      <c r="A5" s="729" t="s">
        <v>1</v>
      </c>
      <c r="B5" s="725" t="s">
        <v>17</v>
      </c>
      <c r="C5" s="725" t="s">
        <v>159</v>
      </c>
      <c r="D5" s="725"/>
      <c r="E5" s="725" t="s">
        <v>18</v>
      </c>
      <c r="F5" s="725"/>
      <c r="G5" s="725"/>
      <c r="H5" s="725"/>
      <c r="I5" s="725"/>
      <c r="J5" s="725"/>
      <c r="K5" s="725"/>
      <c r="L5" s="726" t="s">
        <v>232</v>
      </c>
    </row>
    <row r="6" spans="1:16" s="11" customFormat="1" ht="15.75" customHeight="1">
      <c r="A6" s="730"/>
      <c r="B6" s="722"/>
      <c r="C6" s="723" t="s">
        <v>19</v>
      </c>
      <c r="D6" s="723" t="s">
        <v>3</v>
      </c>
      <c r="E6" s="722" t="s">
        <v>35</v>
      </c>
      <c r="F6" s="722"/>
      <c r="G6" s="722"/>
      <c r="H6" s="722" t="s">
        <v>36</v>
      </c>
      <c r="I6" s="722"/>
      <c r="J6" s="722"/>
      <c r="K6" s="722"/>
      <c r="L6" s="727"/>
    </row>
    <row r="7" spans="1:16" s="11" customFormat="1" ht="15.75" customHeight="1">
      <c r="A7" s="730"/>
      <c r="B7" s="722"/>
      <c r="C7" s="722"/>
      <c r="D7" s="722"/>
      <c r="E7" s="722"/>
      <c r="F7" s="722"/>
      <c r="G7" s="722"/>
      <c r="H7" s="722" t="s">
        <v>20</v>
      </c>
      <c r="I7" s="722"/>
      <c r="J7" s="722" t="s">
        <v>21</v>
      </c>
      <c r="K7" s="722"/>
      <c r="L7" s="727"/>
    </row>
    <row r="8" spans="1:16" s="11" customFormat="1" ht="15.75" customHeight="1" thickBot="1">
      <c r="A8" s="731"/>
      <c r="B8" s="724"/>
      <c r="C8" s="724"/>
      <c r="D8" s="724"/>
      <c r="E8" s="241" t="s">
        <v>22</v>
      </c>
      <c r="F8" s="241" t="s">
        <v>23</v>
      </c>
      <c r="G8" s="241" t="s">
        <v>24</v>
      </c>
      <c r="H8" s="241" t="s">
        <v>23</v>
      </c>
      <c r="I8" s="241" t="s">
        <v>24</v>
      </c>
      <c r="J8" s="241" t="s">
        <v>23</v>
      </c>
      <c r="K8" s="241" t="s">
        <v>24</v>
      </c>
      <c r="L8" s="728"/>
    </row>
    <row r="9" spans="1:16" s="11" customFormat="1" ht="16.5" customHeight="1" thickTop="1">
      <c r="A9" s="272" t="s">
        <v>144</v>
      </c>
      <c r="B9" s="228">
        <f>SUM(B12,B15,B18,B21,B24,B27,B30,B33,B35,B38,B41,B44,B47,B50,B53,B56,B59)</f>
        <v>22</v>
      </c>
      <c r="C9" s="228">
        <f t="shared" ref="C9:K9" si="0">SUM(C12,C15,C18,C21,C24,C27,C30,C33,C35,C38,C41,C44,C47,C50,C53,C56,C59)</f>
        <v>8</v>
      </c>
      <c r="D9" s="228">
        <f t="shared" si="0"/>
        <v>14</v>
      </c>
      <c r="E9" s="228">
        <f t="shared" si="0"/>
        <v>5</v>
      </c>
      <c r="F9" s="228">
        <f t="shared" si="0"/>
        <v>9</v>
      </c>
      <c r="G9" s="228">
        <f t="shared" si="0"/>
        <v>2</v>
      </c>
      <c r="H9" s="228">
        <f t="shared" si="0"/>
        <v>5</v>
      </c>
      <c r="I9" s="228">
        <f>SUM(I10:I11)</f>
        <v>0</v>
      </c>
      <c r="J9" s="228">
        <f t="shared" si="0"/>
        <v>1</v>
      </c>
      <c r="K9" s="228">
        <f t="shared" si="0"/>
        <v>0</v>
      </c>
      <c r="L9" s="273"/>
    </row>
    <row r="10" spans="1:16" s="11" customFormat="1" ht="16.5" customHeight="1">
      <c r="A10" s="274" t="s">
        <v>145</v>
      </c>
      <c r="B10" s="229">
        <f>SUM(B13,B16,B19,B22,B25,B28,B31,B34,B36,B39,B42,B45,B48,B51,B54,B57,B60)</f>
        <v>6</v>
      </c>
      <c r="C10" s="229">
        <f t="shared" ref="C10:K10" si="1">SUM(C13,C16,C19,C22,C25,C28,C31,C34,C36,C39,C42,C45,C48,C51,C54,C57,C60)</f>
        <v>1</v>
      </c>
      <c r="D10" s="229">
        <f t="shared" si="1"/>
        <v>5</v>
      </c>
      <c r="E10" s="229">
        <f t="shared" si="1"/>
        <v>1</v>
      </c>
      <c r="F10" s="229">
        <f t="shared" si="1"/>
        <v>4</v>
      </c>
      <c r="G10" s="229">
        <f t="shared" si="1"/>
        <v>0</v>
      </c>
      <c r="H10" s="229"/>
      <c r="I10" s="229"/>
      <c r="J10" s="229">
        <f t="shared" si="1"/>
        <v>1</v>
      </c>
      <c r="K10" s="229">
        <f t="shared" si="1"/>
        <v>0</v>
      </c>
      <c r="L10" s="275"/>
    </row>
    <row r="11" spans="1:16" s="11" customFormat="1" ht="16.5" customHeight="1">
      <c r="A11" s="274" t="s">
        <v>146</v>
      </c>
      <c r="B11" s="229">
        <f>SUM(B14,B17,B20,B23,B26,B29,B32,B37,B40,B43,B46,B49,B52,B55,B58)</f>
        <v>16</v>
      </c>
      <c r="C11" s="229">
        <f t="shared" ref="C11:H11" si="2">SUM(C14,C17,C20,C23,C26,C29,C32,C37,C40,C43,C46,C49,C52,C55,C58)</f>
        <v>7</v>
      </c>
      <c r="D11" s="229">
        <f>D14+D17++D20+D23+D26+D29+D32+D37+D40+D43+D46+D49+D52+D55+D58</f>
        <v>9</v>
      </c>
      <c r="E11" s="229">
        <f t="shared" si="2"/>
        <v>4</v>
      </c>
      <c r="F11" s="229">
        <f t="shared" si="2"/>
        <v>5</v>
      </c>
      <c r="G11" s="229">
        <f t="shared" si="2"/>
        <v>2</v>
      </c>
      <c r="H11" s="229">
        <f t="shared" si="2"/>
        <v>5</v>
      </c>
      <c r="I11" s="229"/>
      <c r="J11" s="229"/>
      <c r="K11" s="229"/>
      <c r="L11" s="275"/>
    </row>
    <row r="12" spans="1:16" s="11" customFormat="1" ht="16.5" customHeight="1">
      <c r="A12" s="276" t="s">
        <v>63</v>
      </c>
      <c r="B12" s="13">
        <f>SUM(C12:D12)</f>
        <v>1</v>
      </c>
      <c r="C12" s="13"/>
      <c r="D12" s="467">
        <f>SUM(D13:D14)</f>
        <v>1</v>
      </c>
      <c r="E12" s="467">
        <f t="shared" ref="E12:L12" si="3">SUM(E13:E14)</f>
        <v>0</v>
      </c>
      <c r="F12" s="467">
        <f t="shared" si="3"/>
        <v>0</v>
      </c>
      <c r="G12" s="467">
        <f t="shared" si="3"/>
        <v>0</v>
      </c>
      <c r="H12" s="467">
        <f t="shared" si="3"/>
        <v>1</v>
      </c>
      <c r="I12" s="13">
        <f t="shared" si="3"/>
        <v>0</v>
      </c>
      <c r="J12" s="13">
        <f t="shared" si="3"/>
        <v>0</v>
      </c>
      <c r="K12" s="13">
        <f t="shared" si="3"/>
        <v>0</v>
      </c>
      <c r="L12" s="13">
        <f t="shared" si="3"/>
        <v>0</v>
      </c>
    </row>
    <row r="13" spans="1:16" s="11" customFormat="1" ht="16.5" customHeight="1">
      <c r="A13" s="278" t="s">
        <v>119</v>
      </c>
      <c r="B13" s="468">
        <f t="shared" ref="B13:B14" si="4">SUM(C13:D13)</f>
        <v>0</v>
      </c>
      <c r="C13" s="469"/>
      <c r="D13" s="399"/>
      <c r="E13" s="399"/>
      <c r="F13" s="399"/>
      <c r="G13" s="399"/>
      <c r="H13" s="399"/>
      <c r="I13" s="470"/>
      <c r="J13" s="399"/>
      <c r="K13" s="399"/>
      <c r="L13" s="279"/>
    </row>
    <row r="14" spans="1:16" s="20" customFormat="1" ht="16.5" customHeight="1">
      <c r="A14" s="280" t="s">
        <v>68</v>
      </c>
      <c r="B14" s="453">
        <f t="shared" si="4"/>
        <v>1</v>
      </c>
      <c r="C14" s="471"/>
      <c r="D14" s="472">
        <v>1</v>
      </c>
      <c r="E14" s="472"/>
      <c r="F14" s="472"/>
      <c r="G14" s="472"/>
      <c r="H14" s="472">
        <v>1</v>
      </c>
      <c r="I14" s="471"/>
      <c r="J14" s="471"/>
      <c r="K14" s="471"/>
      <c r="L14" s="473"/>
      <c r="M14" s="11"/>
      <c r="N14" s="11"/>
      <c r="O14" s="11"/>
      <c r="P14" s="11"/>
    </row>
    <row r="15" spans="1:16" s="11" customFormat="1" ht="16.5" customHeight="1">
      <c r="A15" s="276" t="s">
        <v>64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277"/>
    </row>
    <row r="16" spans="1:16" s="11" customFormat="1" ht="16.5" customHeight="1">
      <c r="A16" s="281" t="s">
        <v>92</v>
      </c>
      <c r="B16" s="399"/>
      <c r="C16" s="450"/>
      <c r="D16" s="450"/>
      <c r="E16" s="450"/>
      <c r="F16" s="450"/>
      <c r="G16" s="450"/>
      <c r="H16" s="450"/>
      <c r="I16" s="450"/>
      <c r="J16" s="450"/>
      <c r="K16" s="450"/>
      <c r="L16" s="350"/>
    </row>
    <row r="17" spans="1:16" s="20" customFormat="1" ht="16.5" customHeight="1">
      <c r="A17" s="280" t="s">
        <v>69</v>
      </c>
      <c r="B17" s="399"/>
      <c r="C17" s="453"/>
      <c r="D17" s="453"/>
      <c r="E17" s="453"/>
      <c r="F17" s="453"/>
      <c r="G17" s="453"/>
      <c r="H17" s="453"/>
      <c r="I17" s="453"/>
      <c r="J17" s="453"/>
      <c r="K17" s="453"/>
      <c r="L17" s="473"/>
      <c r="M17" s="11"/>
      <c r="N17" s="11"/>
      <c r="O17" s="11"/>
      <c r="P17" s="11"/>
    </row>
    <row r="18" spans="1:16" s="11" customFormat="1" ht="16.5" customHeight="1">
      <c r="A18" s="276" t="s">
        <v>66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277"/>
    </row>
    <row r="19" spans="1:16" s="11" customFormat="1" ht="16.5" customHeight="1">
      <c r="A19" s="281" t="s">
        <v>38</v>
      </c>
      <c r="B19" s="399"/>
      <c r="C19" s="399"/>
      <c r="D19" s="399"/>
      <c r="E19" s="399"/>
      <c r="F19" s="399"/>
      <c r="G19" s="399"/>
      <c r="H19" s="399"/>
      <c r="I19" s="399"/>
      <c r="J19" s="399"/>
      <c r="K19" s="399"/>
      <c r="L19" s="350"/>
    </row>
    <row r="20" spans="1:16" s="20" customFormat="1" ht="16.5" customHeight="1">
      <c r="A20" s="280" t="s">
        <v>70</v>
      </c>
      <c r="B20" s="399"/>
      <c r="C20" s="399"/>
      <c r="D20" s="399"/>
      <c r="E20" s="399"/>
      <c r="F20" s="399"/>
      <c r="G20" s="399"/>
      <c r="H20" s="399"/>
      <c r="I20" s="399"/>
      <c r="J20" s="399"/>
      <c r="K20" s="399"/>
      <c r="L20" s="350"/>
      <c r="M20" s="11"/>
      <c r="N20" s="11"/>
      <c r="O20" s="11"/>
      <c r="P20" s="11"/>
    </row>
    <row r="21" spans="1:16" s="11" customFormat="1" ht="16.5" customHeight="1">
      <c r="A21" s="276" t="s">
        <v>65</v>
      </c>
      <c r="B21" s="13">
        <f>SUM(B22:B23)</f>
        <v>0</v>
      </c>
      <c r="C21" s="13">
        <f t="shared" ref="C21:H21" si="5">SUM(C22:C23)</f>
        <v>0</v>
      </c>
      <c r="D21" s="13">
        <f t="shared" si="5"/>
        <v>0</v>
      </c>
      <c r="E21" s="13">
        <f t="shared" si="5"/>
        <v>0</v>
      </c>
      <c r="F21" s="13">
        <f t="shared" si="5"/>
        <v>0</v>
      </c>
      <c r="G21" s="13">
        <f t="shared" si="5"/>
        <v>0</v>
      </c>
      <c r="H21" s="13">
        <f t="shared" si="5"/>
        <v>0</v>
      </c>
      <c r="I21" s="13"/>
      <c r="J21" s="13"/>
      <c r="K21" s="13"/>
      <c r="L21" s="277"/>
    </row>
    <row r="22" spans="1:16" s="11" customFormat="1" ht="16.5" customHeight="1">
      <c r="A22" s="281" t="s">
        <v>71</v>
      </c>
      <c r="B22" s="399"/>
      <c r="C22" s="399"/>
      <c r="D22" s="399"/>
      <c r="E22" s="399"/>
      <c r="F22" s="399"/>
      <c r="G22" s="399"/>
      <c r="H22" s="399"/>
      <c r="I22" s="399"/>
      <c r="J22" s="399"/>
      <c r="K22" s="399"/>
      <c r="L22" s="473"/>
    </row>
    <row r="23" spans="1:16" s="20" customFormat="1" ht="16.5" customHeight="1">
      <c r="A23" s="280" t="s">
        <v>72</v>
      </c>
      <c r="B23" s="399"/>
      <c r="C23" s="471"/>
      <c r="D23" s="471"/>
      <c r="E23" s="471"/>
      <c r="F23" s="471"/>
      <c r="G23" s="471"/>
      <c r="H23" s="471"/>
      <c r="I23" s="471"/>
      <c r="J23" s="471"/>
      <c r="K23" s="471"/>
      <c r="L23" s="473"/>
      <c r="M23" s="11"/>
      <c r="N23" s="11"/>
      <c r="O23" s="11"/>
      <c r="P23" s="11"/>
    </row>
    <row r="24" spans="1:16" s="11" customFormat="1" ht="16.5" customHeight="1">
      <c r="A24" s="276" t="s">
        <v>67</v>
      </c>
      <c r="B24" s="13">
        <f>SUM(B25:B26)</f>
        <v>2</v>
      </c>
      <c r="C24" s="13">
        <f>SUM(C25:C26)</f>
        <v>0</v>
      </c>
      <c r="D24" s="13">
        <f t="shared" ref="D24:K24" si="6">SUM(D25:D26)</f>
        <v>2</v>
      </c>
      <c r="E24" s="13">
        <f t="shared" si="6"/>
        <v>0</v>
      </c>
      <c r="F24" s="13">
        <f t="shared" si="6"/>
        <v>1</v>
      </c>
      <c r="G24" s="13">
        <f t="shared" si="6"/>
        <v>1</v>
      </c>
      <c r="H24" s="13">
        <f t="shared" si="6"/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277"/>
    </row>
    <row r="25" spans="1:16" s="11" customFormat="1" ht="16.5" customHeight="1">
      <c r="A25" s="281" t="s">
        <v>40</v>
      </c>
      <c r="B25" s="399">
        <f>SUM(C25:D25)</f>
        <v>1</v>
      </c>
      <c r="C25" s="399"/>
      <c r="D25" s="399">
        <v>1</v>
      </c>
      <c r="E25" s="399"/>
      <c r="F25" s="399">
        <v>1</v>
      </c>
      <c r="G25" s="399"/>
      <c r="H25" s="399"/>
      <c r="I25" s="399"/>
      <c r="J25" s="399"/>
      <c r="K25" s="399"/>
      <c r="L25" s="350"/>
    </row>
    <row r="26" spans="1:16" s="20" customFormat="1" ht="16.5" customHeight="1">
      <c r="A26" s="280" t="s">
        <v>73</v>
      </c>
      <c r="B26" s="399">
        <f>SUM(C26:D26)</f>
        <v>1</v>
      </c>
      <c r="C26" s="471"/>
      <c r="D26" s="471">
        <v>1</v>
      </c>
      <c r="E26" s="471"/>
      <c r="F26" s="471"/>
      <c r="G26" s="471">
        <v>1</v>
      </c>
      <c r="H26" s="471"/>
      <c r="I26" s="471"/>
      <c r="J26" s="471"/>
      <c r="K26" s="471"/>
      <c r="L26" s="473"/>
      <c r="M26" s="11"/>
      <c r="N26" s="11"/>
      <c r="O26" s="11"/>
      <c r="P26" s="11"/>
    </row>
    <row r="27" spans="1:16" s="11" customFormat="1" ht="16.5" customHeight="1">
      <c r="A27" s="276" t="s">
        <v>74</v>
      </c>
      <c r="B27" s="13">
        <f>SUM(B28:B29)</f>
        <v>1</v>
      </c>
      <c r="C27" s="13">
        <f>SUM(C28:C29)</f>
        <v>0</v>
      </c>
      <c r="D27" s="13">
        <f>SUM(D28:D29)</f>
        <v>1</v>
      </c>
      <c r="E27" s="13">
        <f t="shared" ref="E27:G27" si="7">SUM(E28:E29)</f>
        <v>0</v>
      </c>
      <c r="F27" s="13">
        <f t="shared" si="7"/>
        <v>1</v>
      </c>
      <c r="G27" s="13">
        <f t="shared" si="7"/>
        <v>0</v>
      </c>
      <c r="H27" s="13"/>
      <c r="I27" s="13"/>
      <c r="J27" s="13"/>
      <c r="K27" s="13"/>
      <c r="L27" s="277"/>
    </row>
    <row r="28" spans="1:16" s="11" customFormat="1" ht="16.5" customHeight="1">
      <c r="A28" s="281" t="s">
        <v>41</v>
      </c>
      <c r="B28" s="399">
        <f>SUM(C28:D28)</f>
        <v>1</v>
      </c>
      <c r="C28" s="399"/>
      <c r="D28" s="399">
        <v>1</v>
      </c>
      <c r="E28" s="399"/>
      <c r="F28" s="399">
        <v>1</v>
      </c>
      <c r="G28" s="399"/>
      <c r="H28" s="399"/>
      <c r="I28" s="399"/>
      <c r="J28" s="399"/>
      <c r="K28" s="399"/>
      <c r="L28" s="350"/>
    </row>
    <row r="29" spans="1:16" s="20" customFormat="1" ht="16.5" customHeight="1">
      <c r="A29" s="280" t="s">
        <v>75</v>
      </c>
      <c r="B29" s="399">
        <f>SUM(C29:D29)</f>
        <v>0</v>
      </c>
      <c r="C29" s="471"/>
      <c r="D29" s="471"/>
      <c r="E29" s="471"/>
      <c r="F29" s="471"/>
      <c r="G29" s="471"/>
      <c r="H29" s="471"/>
      <c r="I29" s="471"/>
      <c r="J29" s="471"/>
      <c r="K29" s="471"/>
      <c r="L29" s="473"/>
      <c r="M29" s="11"/>
      <c r="N29" s="11"/>
      <c r="O29" s="11"/>
      <c r="P29" s="11"/>
    </row>
    <row r="30" spans="1:16" s="11" customFormat="1" ht="16.5" customHeight="1">
      <c r="A30" s="276" t="s">
        <v>77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277"/>
    </row>
    <row r="31" spans="1:16" s="11" customFormat="1" ht="16.5" customHeight="1">
      <c r="A31" s="281" t="s">
        <v>76</v>
      </c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50"/>
      <c r="O31" s="11" t="s">
        <v>193</v>
      </c>
    </row>
    <row r="32" spans="1:16" s="20" customFormat="1" ht="16.5" customHeight="1">
      <c r="A32" s="280" t="s">
        <v>78</v>
      </c>
      <c r="B32" s="399"/>
      <c r="C32" s="471"/>
      <c r="D32" s="471"/>
      <c r="E32" s="471"/>
      <c r="F32" s="471"/>
      <c r="G32" s="471"/>
      <c r="H32" s="471"/>
      <c r="I32" s="471"/>
      <c r="J32" s="471"/>
      <c r="K32" s="471"/>
      <c r="L32" s="473"/>
      <c r="M32" s="11"/>
      <c r="N32" s="11"/>
      <c r="O32" s="11"/>
      <c r="P32" s="11"/>
    </row>
    <row r="33" spans="1:16" s="11" customFormat="1" ht="16.5" customHeight="1">
      <c r="A33" s="276" t="s">
        <v>197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277"/>
    </row>
    <row r="34" spans="1:16" s="11" customFormat="1" ht="16.5" customHeight="1">
      <c r="A34" s="349" t="s">
        <v>196</v>
      </c>
      <c r="B34" s="399"/>
      <c r="C34" s="399"/>
      <c r="D34" s="399"/>
      <c r="E34" s="399"/>
      <c r="F34" s="399"/>
      <c r="G34" s="399"/>
      <c r="H34" s="399"/>
      <c r="I34" s="399"/>
      <c r="J34" s="399"/>
      <c r="K34" s="399"/>
      <c r="L34" s="350"/>
      <c r="O34" s="11" t="s">
        <v>193</v>
      </c>
    </row>
    <row r="35" spans="1:16" s="11" customFormat="1" ht="16.5" customHeight="1">
      <c r="A35" s="276" t="s">
        <v>79</v>
      </c>
      <c r="B35" s="13">
        <f>SUM(B36:B37)</f>
        <v>3</v>
      </c>
      <c r="C35" s="13">
        <f>SUM(C36:C37)</f>
        <v>0</v>
      </c>
      <c r="D35" s="13">
        <f>SUM(D36:D37)</f>
        <v>3</v>
      </c>
      <c r="E35" s="13">
        <f t="shared" ref="E35:J35" si="8">SUM(E36:E37)</f>
        <v>1</v>
      </c>
      <c r="F35" s="13">
        <f t="shared" si="8"/>
        <v>1</v>
      </c>
      <c r="G35" s="13">
        <f t="shared" si="8"/>
        <v>1</v>
      </c>
      <c r="H35" s="13">
        <f t="shared" si="8"/>
        <v>0</v>
      </c>
      <c r="I35" s="13">
        <f t="shared" si="8"/>
        <v>0</v>
      </c>
      <c r="J35" s="13">
        <f t="shared" si="8"/>
        <v>0</v>
      </c>
      <c r="K35" s="13">
        <f>SUM(K36:K37)</f>
        <v>0</v>
      </c>
      <c r="L35" s="277"/>
    </row>
    <row r="36" spans="1:16" s="11" customFormat="1" ht="16.5" customHeight="1">
      <c r="A36" s="281" t="s">
        <v>42</v>
      </c>
      <c r="B36" s="399"/>
      <c r="C36" s="399"/>
      <c r="D36" s="399"/>
      <c r="E36" s="399"/>
      <c r="F36" s="399"/>
      <c r="G36" s="399"/>
      <c r="H36" s="399"/>
      <c r="I36" s="399"/>
      <c r="J36" s="399"/>
      <c r="K36" s="399"/>
      <c r="L36" s="350"/>
    </row>
    <row r="37" spans="1:16" s="20" customFormat="1" ht="16.5" customHeight="1">
      <c r="A37" s="280" t="s">
        <v>80</v>
      </c>
      <c r="B37" s="399">
        <f>SUM(C37:D37)</f>
        <v>3</v>
      </c>
      <c r="C37" s="471"/>
      <c r="D37" s="471">
        <v>3</v>
      </c>
      <c r="E37" s="471">
        <v>1</v>
      </c>
      <c r="F37" s="471">
        <v>1</v>
      </c>
      <c r="G37" s="471">
        <v>1</v>
      </c>
      <c r="H37" s="471"/>
      <c r="I37" s="471"/>
      <c r="J37" s="471"/>
      <c r="K37" s="471"/>
      <c r="L37" s="473"/>
      <c r="M37" s="11"/>
      <c r="N37" s="11"/>
      <c r="O37" s="11"/>
      <c r="P37" s="11"/>
    </row>
    <row r="38" spans="1:16" s="11" customFormat="1" ht="16.5" customHeight="1">
      <c r="A38" s="276" t="s">
        <v>94</v>
      </c>
      <c r="B38" s="13">
        <f>SUM(B39:B40)</f>
        <v>4</v>
      </c>
      <c r="C38" s="13">
        <f t="shared" ref="C38:K38" si="9">SUM(C39:C40)</f>
        <v>4</v>
      </c>
      <c r="D38" s="13">
        <f t="shared" si="9"/>
        <v>0</v>
      </c>
      <c r="E38" s="13">
        <f t="shared" si="9"/>
        <v>0</v>
      </c>
      <c r="F38" s="13">
        <f t="shared" si="9"/>
        <v>0</v>
      </c>
      <c r="G38" s="13">
        <f t="shared" si="9"/>
        <v>0</v>
      </c>
      <c r="H38" s="13">
        <f t="shared" si="9"/>
        <v>4</v>
      </c>
      <c r="I38" s="13">
        <f t="shared" si="9"/>
        <v>0</v>
      </c>
      <c r="J38" s="13">
        <f t="shared" si="9"/>
        <v>0</v>
      </c>
      <c r="K38" s="13">
        <f t="shared" si="9"/>
        <v>0</v>
      </c>
      <c r="L38" s="13">
        <v>4</v>
      </c>
    </row>
    <row r="39" spans="1:16" s="11" customFormat="1" ht="16.5" customHeight="1">
      <c r="A39" s="281" t="s">
        <v>93</v>
      </c>
      <c r="B39" s="399"/>
      <c r="C39" s="399"/>
      <c r="D39" s="399"/>
      <c r="E39" s="399"/>
      <c r="F39" s="399"/>
      <c r="G39" s="399"/>
      <c r="H39" s="399"/>
      <c r="I39" s="399"/>
      <c r="J39" s="399"/>
      <c r="K39" s="399"/>
      <c r="L39" s="350"/>
    </row>
    <row r="40" spans="1:16" s="20" customFormat="1" ht="16.5" customHeight="1">
      <c r="A40" s="280" t="s">
        <v>81</v>
      </c>
      <c r="B40" s="399">
        <v>4</v>
      </c>
      <c r="C40" s="471">
        <v>4</v>
      </c>
      <c r="D40" s="471"/>
      <c r="E40" s="471"/>
      <c r="F40" s="471"/>
      <c r="G40" s="471"/>
      <c r="H40" s="471">
        <v>4</v>
      </c>
      <c r="I40" s="471"/>
      <c r="J40" s="471"/>
      <c r="K40" s="471"/>
      <c r="L40" s="473">
        <v>4</v>
      </c>
      <c r="M40" s="11"/>
      <c r="N40" s="11"/>
      <c r="O40" s="11"/>
      <c r="P40" s="11"/>
    </row>
    <row r="41" spans="1:16" s="11" customFormat="1" ht="16.5" customHeight="1">
      <c r="A41" s="276" t="s">
        <v>95</v>
      </c>
      <c r="B41" s="13">
        <v>1</v>
      </c>
      <c r="C41" s="13"/>
      <c r="D41" s="13">
        <v>1</v>
      </c>
      <c r="E41" s="13"/>
      <c r="F41" s="13">
        <v>1</v>
      </c>
      <c r="G41" s="13"/>
      <c r="H41" s="13"/>
      <c r="I41" s="13"/>
      <c r="J41" s="13"/>
      <c r="K41" s="13"/>
      <c r="L41" s="277"/>
    </row>
    <row r="42" spans="1:16" s="25" customFormat="1" ht="16.5" customHeight="1">
      <c r="A42" s="283" t="s">
        <v>96</v>
      </c>
      <c r="B42" s="399"/>
      <c r="C42" s="471"/>
      <c r="D42" s="471"/>
      <c r="E42" s="471"/>
      <c r="F42" s="471"/>
      <c r="G42" s="471"/>
      <c r="H42" s="471"/>
      <c r="I42" s="471"/>
      <c r="J42" s="471"/>
      <c r="K42" s="471"/>
      <c r="L42" s="473"/>
      <c r="M42" s="11"/>
      <c r="N42" s="11"/>
      <c r="O42" s="11"/>
      <c r="P42" s="11"/>
    </row>
    <row r="43" spans="1:16" s="20" customFormat="1" ht="16.5" customHeight="1">
      <c r="A43" s="284" t="s">
        <v>120</v>
      </c>
      <c r="B43" s="399">
        <v>1</v>
      </c>
      <c r="C43" s="471"/>
      <c r="D43" s="471">
        <v>1</v>
      </c>
      <c r="E43" s="471"/>
      <c r="F43" s="471">
        <v>1</v>
      </c>
      <c r="G43" s="471"/>
      <c r="H43" s="471"/>
      <c r="I43" s="471"/>
      <c r="J43" s="471"/>
      <c r="K43" s="471"/>
      <c r="L43" s="473"/>
      <c r="M43" s="11"/>
      <c r="N43" s="11"/>
      <c r="O43" s="11"/>
      <c r="P43" s="11"/>
    </row>
    <row r="44" spans="1:16" s="11" customFormat="1" ht="16.5" customHeight="1">
      <c r="A44" s="276" t="s">
        <v>82</v>
      </c>
      <c r="B44" s="13">
        <f>SUM(B45:B46)</f>
        <v>3</v>
      </c>
      <c r="C44" s="13">
        <f t="shared" ref="C44:H44" si="10">SUM(C45:C46)</f>
        <v>2</v>
      </c>
      <c r="D44" s="13">
        <f t="shared" si="10"/>
        <v>1</v>
      </c>
      <c r="E44" s="13">
        <f t="shared" si="10"/>
        <v>0</v>
      </c>
      <c r="F44" s="13">
        <f t="shared" si="10"/>
        <v>3</v>
      </c>
      <c r="G44" s="13">
        <f t="shared" si="10"/>
        <v>0</v>
      </c>
      <c r="H44" s="13">
        <f t="shared" si="10"/>
        <v>0</v>
      </c>
      <c r="I44" s="13"/>
      <c r="J44" s="13"/>
      <c r="K44" s="13"/>
      <c r="L44" s="277"/>
    </row>
    <row r="45" spans="1:16" s="11" customFormat="1" ht="16.5" customHeight="1">
      <c r="A45" s="281" t="s">
        <v>97</v>
      </c>
      <c r="B45" s="399">
        <v>1</v>
      </c>
      <c r="C45" s="399"/>
      <c r="D45" s="399">
        <v>1</v>
      </c>
      <c r="E45" s="399"/>
      <c r="F45" s="399">
        <v>1</v>
      </c>
      <c r="G45" s="399"/>
      <c r="H45" s="399"/>
      <c r="I45" s="399"/>
      <c r="J45" s="399"/>
      <c r="K45" s="399"/>
      <c r="L45" s="350"/>
    </row>
    <row r="46" spans="1:16" s="20" customFormat="1" ht="16.5" customHeight="1">
      <c r="A46" s="280" t="s">
        <v>83</v>
      </c>
      <c r="B46" s="399">
        <v>2</v>
      </c>
      <c r="C46" s="471">
        <v>2</v>
      </c>
      <c r="D46" s="471"/>
      <c r="E46" s="471"/>
      <c r="F46" s="471">
        <v>2</v>
      </c>
      <c r="G46" s="471"/>
      <c r="H46" s="471"/>
      <c r="I46" s="471"/>
      <c r="J46" s="471"/>
      <c r="K46" s="471"/>
      <c r="L46" s="473"/>
      <c r="M46" s="11"/>
      <c r="N46" s="11"/>
      <c r="O46" s="11"/>
      <c r="P46" s="11"/>
    </row>
    <row r="47" spans="1:16" s="11" customFormat="1" ht="16.5" customHeight="1">
      <c r="A47" s="276" t="s">
        <v>99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277"/>
    </row>
    <row r="48" spans="1:16" s="11" customFormat="1" ht="16.5" customHeight="1">
      <c r="A48" s="285" t="s">
        <v>98</v>
      </c>
      <c r="B48" s="399"/>
      <c r="C48" s="399"/>
      <c r="D48" s="399"/>
      <c r="E48" s="399"/>
      <c r="F48" s="399"/>
      <c r="G48" s="399"/>
      <c r="H48" s="399"/>
      <c r="I48" s="399"/>
      <c r="J48" s="399"/>
      <c r="K48" s="399"/>
      <c r="L48" s="350"/>
    </row>
    <row r="49" spans="1:16" s="20" customFormat="1" ht="16.5" customHeight="1">
      <c r="A49" s="280" t="s">
        <v>85</v>
      </c>
      <c r="B49" s="399"/>
      <c r="C49" s="471"/>
      <c r="D49" s="471"/>
      <c r="E49" s="471"/>
      <c r="F49" s="471"/>
      <c r="G49" s="471"/>
      <c r="H49" s="471"/>
      <c r="I49" s="471"/>
      <c r="J49" s="471"/>
      <c r="K49" s="471"/>
      <c r="L49" s="473"/>
      <c r="M49" s="11"/>
      <c r="N49" s="11"/>
      <c r="O49" s="11"/>
      <c r="P49" s="11"/>
    </row>
    <row r="50" spans="1:16" s="1" customFormat="1" ht="16.5" customHeight="1">
      <c r="A50" s="276" t="s">
        <v>101</v>
      </c>
      <c r="B50" s="13">
        <f>SUM(B51:B52)</f>
        <v>0</v>
      </c>
      <c r="C50" s="13">
        <f t="shared" ref="C50:D50" si="11">SUM(C51:C52)</f>
        <v>0</v>
      </c>
      <c r="D50" s="13">
        <f t="shared" si="11"/>
        <v>0</v>
      </c>
      <c r="E50" s="13">
        <f t="shared" ref="E50" si="12">SUM(E51:E52)</f>
        <v>0</v>
      </c>
      <c r="F50" s="13">
        <f t="shared" ref="F50" si="13">SUM(F51:F52)</f>
        <v>0</v>
      </c>
      <c r="G50" s="13">
        <f t="shared" ref="G50" si="14">SUM(G51:G52)</f>
        <v>0</v>
      </c>
      <c r="H50" s="13">
        <f t="shared" ref="H50" si="15">SUM(H51:H52)</f>
        <v>0</v>
      </c>
      <c r="I50" s="13">
        <f t="shared" ref="I50" si="16">SUM(I51:I52)</f>
        <v>0</v>
      </c>
      <c r="J50" s="13">
        <f t="shared" ref="J50" si="17">SUM(J51:J52)</f>
        <v>0</v>
      </c>
      <c r="K50" s="13">
        <f t="shared" ref="K50" si="18">SUM(K51:K52)</f>
        <v>0</v>
      </c>
      <c r="L50" s="277"/>
      <c r="M50" s="11"/>
      <c r="N50" s="11"/>
      <c r="O50" s="11"/>
      <c r="P50" s="11"/>
    </row>
    <row r="51" spans="1:16" s="1" customFormat="1" ht="16.5" customHeight="1">
      <c r="A51" s="281" t="s">
        <v>100</v>
      </c>
      <c r="B51" s="399"/>
      <c r="C51" s="399"/>
      <c r="D51" s="399"/>
      <c r="E51" s="399"/>
      <c r="F51" s="399"/>
      <c r="G51" s="399"/>
      <c r="H51" s="399"/>
      <c r="I51" s="399"/>
      <c r="J51" s="399"/>
      <c r="K51" s="399"/>
      <c r="L51" s="350"/>
      <c r="M51" s="11"/>
      <c r="N51" s="11"/>
      <c r="O51" s="11"/>
      <c r="P51" s="11"/>
    </row>
    <row r="52" spans="1:16" s="18" customFormat="1" ht="16.5" customHeight="1">
      <c r="A52" s="280" t="s">
        <v>86</v>
      </c>
      <c r="B52" s="399"/>
      <c r="C52" s="471"/>
      <c r="D52" s="471"/>
      <c r="E52" s="471"/>
      <c r="F52" s="471"/>
      <c r="G52" s="471"/>
      <c r="H52" s="471"/>
      <c r="I52" s="471"/>
      <c r="J52" s="471"/>
      <c r="K52" s="471"/>
      <c r="L52" s="473"/>
      <c r="M52" s="11"/>
      <c r="N52" s="11"/>
      <c r="O52" s="11"/>
      <c r="P52" s="11"/>
    </row>
    <row r="53" spans="1:16" s="1" customFormat="1" ht="16.5" customHeight="1">
      <c r="A53" s="276" t="s">
        <v>103</v>
      </c>
      <c r="B53" s="13">
        <f>SUM(B54:B55)</f>
        <v>3</v>
      </c>
      <c r="C53" s="13">
        <f t="shared" ref="C53:F53" si="19">SUM(C54:C55)</f>
        <v>1</v>
      </c>
      <c r="D53" s="13">
        <f t="shared" si="19"/>
        <v>2</v>
      </c>
      <c r="E53" s="13">
        <f t="shared" si="19"/>
        <v>2</v>
      </c>
      <c r="F53" s="13">
        <f t="shared" si="19"/>
        <v>1</v>
      </c>
      <c r="G53" s="13"/>
      <c r="H53" s="13"/>
      <c r="I53" s="13"/>
      <c r="J53" s="13"/>
      <c r="K53" s="13"/>
      <c r="L53" s="277"/>
      <c r="M53" s="11"/>
      <c r="N53" s="11"/>
      <c r="O53" s="11"/>
      <c r="P53" s="11"/>
    </row>
    <row r="54" spans="1:16" s="1" customFormat="1" ht="16.5" customHeight="1">
      <c r="A54" s="281" t="s">
        <v>102</v>
      </c>
      <c r="B54" s="399"/>
      <c r="C54" s="399"/>
      <c r="D54" s="399"/>
      <c r="E54" s="399"/>
      <c r="F54" s="399"/>
      <c r="G54" s="399"/>
      <c r="H54" s="399"/>
      <c r="I54" s="399"/>
      <c r="J54" s="399"/>
      <c r="K54" s="399"/>
      <c r="L54" s="350"/>
      <c r="M54" s="11"/>
      <c r="N54" s="11"/>
      <c r="O54" s="11"/>
      <c r="P54" s="11"/>
    </row>
    <row r="55" spans="1:16" s="18" customFormat="1" ht="16.5" customHeight="1">
      <c r="A55" s="280" t="s">
        <v>88</v>
      </c>
      <c r="B55" s="399">
        <f>SUM(C55:D55)</f>
        <v>3</v>
      </c>
      <c r="C55" s="471">
        <v>1</v>
      </c>
      <c r="D55" s="471">
        <v>2</v>
      </c>
      <c r="E55" s="471">
        <v>2</v>
      </c>
      <c r="F55" s="471">
        <v>1</v>
      </c>
      <c r="G55" s="471"/>
      <c r="H55" s="471"/>
      <c r="I55" s="471"/>
      <c r="J55" s="471"/>
      <c r="K55" s="471"/>
      <c r="L55" s="473"/>
      <c r="M55" s="11"/>
      <c r="N55" s="11"/>
      <c r="O55" s="11"/>
      <c r="P55" s="11"/>
    </row>
    <row r="56" spans="1:16" s="11" customFormat="1" ht="16.5" customHeight="1">
      <c r="A56" s="276" t="s">
        <v>105</v>
      </c>
      <c r="B56" s="13">
        <f>SUM(B57:B58)</f>
        <v>2</v>
      </c>
      <c r="C56" s="13">
        <f t="shared" ref="C56:D56" si="20">SUM(C57:C58)</f>
        <v>1</v>
      </c>
      <c r="D56" s="13">
        <f t="shared" si="20"/>
        <v>1</v>
      </c>
      <c r="E56" s="13">
        <f t="shared" ref="E56" si="21">SUM(E57:E58)</f>
        <v>2</v>
      </c>
      <c r="F56" s="13">
        <f t="shared" ref="F56" si="22">SUM(F57:F58)</f>
        <v>0</v>
      </c>
      <c r="G56" s="13">
        <f t="shared" ref="G56" si="23">SUM(G57:G58)</f>
        <v>0</v>
      </c>
      <c r="H56" s="13"/>
      <c r="I56" s="13"/>
      <c r="J56" s="13"/>
      <c r="K56" s="13"/>
      <c r="L56" s="277"/>
    </row>
    <row r="57" spans="1:16" s="11" customFormat="1" ht="16.5" customHeight="1">
      <c r="A57" s="281" t="s">
        <v>104</v>
      </c>
      <c r="B57" s="399">
        <f>SUM(C57:D57)</f>
        <v>1</v>
      </c>
      <c r="C57" s="450">
        <v>1</v>
      </c>
      <c r="D57" s="450"/>
      <c r="E57" s="450">
        <v>1</v>
      </c>
      <c r="F57" s="450"/>
      <c r="G57" s="450"/>
      <c r="H57" s="450"/>
      <c r="I57" s="450"/>
      <c r="J57" s="450"/>
      <c r="K57" s="450"/>
      <c r="L57" s="350"/>
    </row>
    <row r="58" spans="1:16" s="20" customFormat="1" ht="16.5" customHeight="1">
      <c r="A58" s="280" t="s">
        <v>90</v>
      </c>
      <c r="B58" s="399">
        <f>SUM(C58:D58)</f>
        <v>1</v>
      </c>
      <c r="C58" s="471"/>
      <c r="D58" s="471">
        <v>1</v>
      </c>
      <c r="E58" s="471">
        <v>1</v>
      </c>
      <c r="F58" s="471"/>
      <c r="G58" s="471"/>
      <c r="H58" s="471"/>
      <c r="I58" s="471"/>
      <c r="J58" s="471"/>
      <c r="K58" s="471"/>
      <c r="L58" s="473"/>
      <c r="M58" s="11"/>
      <c r="N58" s="11"/>
      <c r="O58" s="11"/>
      <c r="P58" s="11"/>
    </row>
    <row r="59" spans="1:16" s="11" customFormat="1" ht="16.5" customHeight="1">
      <c r="A59" s="276" t="s">
        <v>106</v>
      </c>
      <c r="B59" s="13">
        <v>2</v>
      </c>
      <c r="C59" s="13"/>
      <c r="D59" s="13">
        <v>2</v>
      </c>
      <c r="E59" s="13"/>
      <c r="F59" s="13">
        <v>1</v>
      </c>
      <c r="G59" s="13"/>
      <c r="H59" s="13"/>
      <c r="I59" s="13"/>
      <c r="J59" s="13">
        <v>1</v>
      </c>
      <c r="K59" s="13"/>
      <c r="L59" s="277"/>
    </row>
    <row r="60" spans="1:16" s="11" customFormat="1" ht="16.5" customHeight="1" thickBot="1">
      <c r="A60" s="286" t="s">
        <v>107</v>
      </c>
      <c r="B60" s="474">
        <f>SUM(C60:D60)</f>
        <v>2</v>
      </c>
      <c r="C60" s="474"/>
      <c r="D60" s="474">
        <v>2</v>
      </c>
      <c r="E60" s="474"/>
      <c r="F60" s="474">
        <v>1</v>
      </c>
      <c r="G60" s="474"/>
      <c r="H60" s="474"/>
      <c r="I60" s="474"/>
      <c r="J60" s="474">
        <v>1</v>
      </c>
      <c r="K60" s="474"/>
      <c r="L60" s="475"/>
    </row>
    <row r="61" spans="1:16" ht="18.75" customHeight="1">
      <c r="A61" s="150" t="s">
        <v>290</v>
      </c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</row>
  </sheetData>
  <mergeCells count="14">
    <mergeCell ref="J1:K1"/>
    <mergeCell ref="E6:G7"/>
    <mergeCell ref="C6:C8"/>
    <mergeCell ref="D6:D8"/>
    <mergeCell ref="A2:L2"/>
    <mergeCell ref="A3:L3"/>
    <mergeCell ref="E5:K5"/>
    <mergeCell ref="H6:K6"/>
    <mergeCell ref="H7:I7"/>
    <mergeCell ref="J7:K7"/>
    <mergeCell ref="L5:L8"/>
    <mergeCell ref="A5:A8"/>
    <mergeCell ref="B5:B8"/>
    <mergeCell ref="C5:D5"/>
  </mergeCells>
  <phoneticPr fontId="3" type="noConversion"/>
  <printOptions horizontalCentered="1"/>
  <pageMargins left="0.64" right="0.64" top="0.63" bottom="0.55000000000000004" header="0.51181102362204722" footer="0.51181102362204722"/>
  <pageSetup paperSize="9" scale="7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0"/>
  <sheetViews>
    <sheetView view="pageBreakPreview" zoomScaleNormal="75" zoomScaleSheetLayoutView="85" workbookViewId="0">
      <pane xSplit="1" ySplit="9" topLeftCell="B37" activePane="bottomRight" state="frozen"/>
      <selection pane="topRight" activeCell="B1" sqref="B1"/>
      <selection pane="bottomLeft" activeCell="A10" sqref="A10"/>
      <selection pane="bottomRight" activeCell="A2" sqref="A2:O2"/>
    </sheetView>
  </sheetViews>
  <sheetFormatPr defaultRowHeight="13.5"/>
  <cols>
    <col min="1" max="1" width="12.21875" style="24" customWidth="1"/>
    <col min="2" max="2" width="8.109375" style="24" customWidth="1"/>
    <col min="3" max="15" width="6.44140625" style="24" customWidth="1"/>
    <col min="16" max="21" width="6.21875" style="24" customWidth="1"/>
    <col min="22" max="16384" width="8.88671875" style="24"/>
  </cols>
  <sheetData>
    <row r="2" spans="1:21" ht="22.5">
      <c r="A2" s="665" t="s">
        <v>158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</row>
    <row r="3" spans="1:21" ht="14.25">
      <c r="A3" s="720" t="s">
        <v>705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</row>
    <row r="4" spans="1:21" s="27" customFormat="1" ht="12" customHeight="1" thickBot="1">
      <c r="M4" s="732" t="s">
        <v>26</v>
      </c>
      <c r="N4" s="732"/>
      <c r="O4" s="732"/>
    </row>
    <row r="5" spans="1:21" s="28" customFormat="1" ht="21.75" customHeight="1" thickBot="1">
      <c r="A5" s="729" t="s">
        <v>27</v>
      </c>
      <c r="B5" s="734" t="s">
        <v>29</v>
      </c>
      <c r="C5" s="710" t="s">
        <v>233</v>
      </c>
      <c r="D5" s="711"/>
      <c r="E5" s="711"/>
      <c r="F5" s="711"/>
      <c r="G5" s="711"/>
      <c r="H5" s="737"/>
      <c r="I5" s="710" t="s">
        <v>234</v>
      </c>
      <c r="J5" s="711"/>
      <c r="K5" s="711"/>
      <c r="L5" s="711"/>
      <c r="M5" s="711"/>
      <c r="N5" s="737"/>
      <c r="O5" s="735" t="s">
        <v>28</v>
      </c>
    </row>
    <row r="6" spans="1:21" s="28" customFormat="1" ht="24.75" customHeight="1" thickBot="1">
      <c r="A6" s="731"/>
      <c r="B6" s="724"/>
      <c r="C6" s="177" t="s">
        <v>30</v>
      </c>
      <c r="D6" s="179" t="s">
        <v>31</v>
      </c>
      <c r="E6" s="180" t="s">
        <v>32</v>
      </c>
      <c r="F6" s="180" t="s">
        <v>5</v>
      </c>
      <c r="G6" s="180" t="s">
        <v>33</v>
      </c>
      <c r="H6" s="181" t="s">
        <v>164</v>
      </c>
      <c r="I6" s="185" t="s">
        <v>30</v>
      </c>
      <c r="J6" s="179" t="s">
        <v>31</v>
      </c>
      <c r="K6" s="180" t="s">
        <v>32</v>
      </c>
      <c r="L6" s="180" t="s">
        <v>163</v>
      </c>
      <c r="M6" s="180" t="s">
        <v>33</v>
      </c>
      <c r="N6" s="181" t="s">
        <v>164</v>
      </c>
      <c r="O6" s="736"/>
    </row>
    <row r="7" spans="1:21" s="28" customFormat="1" ht="21" customHeight="1" thickTop="1">
      <c r="A7" s="272" t="s">
        <v>4</v>
      </c>
      <c r="B7" s="230">
        <f>SUM(B8:B9)</f>
        <v>22</v>
      </c>
      <c r="C7" s="231">
        <f>SUM(C8:C9)</f>
        <v>8</v>
      </c>
      <c r="D7" s="232">
        <f t="shared" ref="D7:O7" si="0">SUM(D10,D13,D16,D19,D22,D25,D28,D31,D33,D36,D39,D42,D45,D48,D51,D54,D57)</f>
        <v>1</v>
      </c>
      <c r="E7" s="230">
        <f t="shared" si="0"/>
        <v>0</v>
      </c>
      <c r="F7" s="230">
        <f t="shared" si="0"/>
        <v>5</v>
      </c>
      <c r="G7" s="230">
        <f t="shared" si="0"/>
        <v>0</v>
      </c>
      <c r="H7" s="233">
        <f t="shared" si="0"/>
        <v>2</v>
      </c>
      <c r="I7" s="234">
        <f>SUM(I8:I9)</f>
        <v>14</v>
      </c>
      <c r="J7" s="232">
        <f t="shared" si="0"/>
        <v>5</v>
      </c>
      <c r="K7" s="230">
        <f t="shared" si="0"/>
        <v>0</v>
      </c>
      <c r="L7" s="230">
        <f t="shared" si="0"/>
        <v>5</v>
      </c>
      <c r="M7" s="230">
        <f t="shared" si="0"/>
        <v>1</v>
      </c>
      <c r="N7" s="233">
        <f t="shared" si="0"/>
        <v>3</v>
      </c>
      <c r="O7" s="465">
        <f t="shared" si="0"/>
        <v>0</v>
      </c>
    </row>
    <row r="8" spans="1:21" s="28" customFormat="1" ht="21" customHeight="1">
      <c r="A8" s="274" t="s">
        <v>118</v>
      </c>
      <c r="B8" s="230">
        <f>B11+B14+B17+B20+B23+B26+B29+B32+B34+B37+B40+B43+B46+B49+B52+B55+B58</f>
        <v>6</v>
      </c>
      <c r="C8" s="235">
        <f>SUM(D8:H8)</f>
        <v>1</v>
      </c>
      <c r="D8" s="236">
        <f t="shared" ref="D8:O8" si="1">SUM(D11,D14,D17,D20,D23,D26,D29,D32,D34,D37,D40,D43,D46,D49,D52,D55,D58)</f>
        <v>1</v>
      </c>
      <c r="E8" s="237">
        <f t="shared" si="1"/>
        <v>0</v>
      </c>
      <c r="F8" s="237">
        <f t="shared" si="1"/>
        <v>0</v>
      </c>
      <c r="G8" s="237">
        <f t="shared" si="1"/>
        <v>0</v>
      </c>
      <c r="H8" s="238">
        <f t="shared" si="1"/>
        <v>0</v>
      </c>
      <c r="I8" s="239">
        <f>SUM(J8:N8)</f>
        <v>5</v>
      </c>
      <c r="J8" s="236">
        <f t="shared" si="1"/>
        <v>3</v>
      </c>
      <c r="K8" s="237">
        <f t="shared" si="1"/>
        <v>0</v>
      </c>
      <c r="L8" s="237">
        <f t="shared" si="1"/>
        <v>1</v>
      </c>
      <c r="M8" s="237">
        <f t="shared" si="1"/>
        <v>0</v>
      </c>
      <c r="N8" s="238">
        <f t="shared" si="1"/>
        <v>1</v>
      </c>
      <c r="O8" s="466">
        <f t="shared" si="1"/>
        <v>0</v>
      </c>
    </row>
    <row r="9" spans="1:21" s="28" customFormat="1" ht="21" customHeight="1">
      <c r="A9" s="274" t="s">
        <v>127</v>
      </c>
      <c r="B9" s="230">
        <f>B12+B15+B18+B21+B24+B27+B30+B35+B38+B41+B44+B47+B50+B53+B56</f>
        <v>16</v>
      </c>
      <c r="C9" s="235">
        <f>SUM(D9:H9)</f>
        <v>7</v>
      </c>
      <c r="D9" s="236">
        <f t="shared" ref="D9:O9" si="2">SUM(D12,D15,D18,D21,D24,D27,D30,D35,D38,D41,D44,D47,D50,D53,D56)</f>
        <v>0</v>
      </c>
      <c r="E9" s="237">
        <f t="shared" si="2"/>
        <v>0</v>
      </c>
      <c r="F9" s="237">
        <f t="shared" si="2"/>
        <v>5</v>
      </c>
      <c r="G9" s="237">
        <f t="shared" si="2"/>
        <v>0</v>
      </c>
      <c r="H9" s="238">
        <f t="shared" si="2"/>
        <v>2</v>
      </c>
      <c r="I9" s="239">
        <f>SUM(J9:N9)</f>
        <v>9</v>
      </c>
      <c r="J9" s="236">
        <f t="shared" si="2"/>
        <v>2</v>
      </c>
      <c r="K9" s="237">
        <f t="shared" si="2"/>
        <v>0</v>
      </c>
      <c r="L9" s="237">
        <f t="shared" si="2"/>
        <v>4</v>
      </c>
      <c r="M9" s="237">
        <f t="shared" si="2"/>
        <v>1</v>
      </c>
      <c r="N9" s="238">
        <f t="shared" si="2"/>
        <v>2</v>
      </c>
      <c r="O9" s="466">
        <f t="shared" si="2"/>
        <v>0</v>
      </c>
    </row>
    <row r="10" spans="1:21" s="29" customFormat="1" ht="18" customHeight="1">
      <c r="A10" s="287" t="s">
        <v>63</v>
      </c>
      <c r="B10" s="314">
        <v>1</v>
      </c>
      <c r="C10" s="178"/>
      <c r="D10" s="182"/>
      <c r="E10" s="149"/>
      <c r="F10" s="149"/>
      <c r="G10" s="149"/>
      <c r="H10" s="183"/>
      <c r="I10" s="184">
        <v>1</v>
      </c>
      <c r="J10" s="182">
        <v>1</v>
      </c>
      <c r="K10" s="149"/>
      <c r="L10" s="149"/>
      <c r="M10" s="149"/>
      <c r="N10" s="194"/>
      <c r="O10" s="288">
        <f t="shared" ref="O10" si="3">SUM(O11:O12)</f>
        <v>0</v>
      </c>
      <c r="P10" s="28"/>
      <c r="Q10" s="28"/>
      <c r="R10" s="28"/>
      <c r="S10" s="28"/>
      <c r="T10" s="28"/>
      <c r="U10" s="28"/>
    </row>
    <row r="11" spans="1:21" ht="18" customHeight="1">
      <c r="A11" s="278" t="s">
        <v>119</v>
      </c>
      <c r="B11" s="313"/>
      <c r="C11" s="437">
        <v>0</v>
      </c>
      <c r="D11" s="438"/>
      <c r="E11" s="439"/>
      <c r="F11" s="439"/>
      <c r="G11" s="439"/>
      <c r="H11" s="440"/>
      <c r="I11" s="441">
        <v>0</v>
      </c>
      <c r="J11" s="438"/>
      <c r="K11" s="439"/>
      <c r="L11" s="439"/>
      <c r="M11" s="439"/>
      <c r="N11" s="442"/>
      <c r="O11" s="443"/>
      <c r="P11" s="28"/>
      <c r="Q11" s="28"/>
      <c r="R11" s="28"/>
      <c r="S11" s="28"/>
      <c r="T11" s="28"/>
      <c r="U11" s="28"/>
    </row>
    <row r="12" spans="1:21" s="37" customFormat="1" ht="18" customHeight="1">
      <c r="A12" s="280" t="s">
        <v>68</v>
      </c>
      <c r="B12" s="313">
        <v>1</v>
      </c>
      <c r="C12" s="437">
        <v>0</v>
      </c>
      <c r="D12" s="444">
        <v>0</v>
      </c>
      <c r="E12" s="445">
        <v>0</v>
      </c>
      <c r="F12" s="445">
        <v>0</v>
      </c>
      <c r="G12" s="445">
        <v>0</v>
      </c>
      <c r="H12" s="446">
        <v>0</v>
      </c>
      <c r="I12" s="441">
        <v>1</v>
      </c>
      <c r="J12" s="444">
        <v>1</v>
      </c>
      <c r="K12" s="445">
        <v>0</v>
      </c>
      <c r="L12" s="445">
        <v>0</v>
      </c>
      <c r="M12" s="445">
        <v>0</v>
      </c>
      <c r="N12" s="442">
        <v>0</v>
      </c>
      <c r="O12" s="447">
        <v>0</v>
      </c>
      <c r="P12" s="28"/>
      <c r="Q12" s="28"/>
      <c r="R12" s="28"/>
      <c r="S12" s="28"/>
      <c r="T12" s="28"/>
      <c r="U12" s="28"/>
    </row>
    <row r="13" spans="1:21" s="29" customFormat="1" ht="18" customHeight="1">
      <c r="A13" s="287" t="s">
        <v>64</v>
      </c>
      <c r="B13" s="314"/>
      <c r="C13" s="178"/>
      <c r="D13" s="182"/>
      <c r="E13" s="149"/>
      <c r="F13" s="149"/>
      <c r="G13" s="149"/>
      <c r="H13" s="183"/>
      <c r="I13" s="184"/>
      <c r="J13" s="182"/>
      <c r="K13" s="149"/>
      <c r="L13" s="149"/>
      <c r="M13" s="149"/>
      <c r="N13" s="448"/>
      <c r="O13" s="288">
        <f t="shared" ref="O13" si="4">SUM(O14:O15)</f>
        <v>0</v>
      </c>
      <c r="P13" s="28"/>
      <c r="Q13" s="28"/>
      <c r="R13" s="28"/>
      <c r="S13" s="28"/>
      <c r="T13" s="28"/>
      <c r="U13" s="28"/>
    </row>
    <row r="14" spans="1:21" ht="18" customHeight="1">
      <c r="A14" s="278" t="s">
        <v>37</v>
      </c>
      <c r="B14" s="313"/>
      <c r="C14" s="437"/>
      <c r="D14" s="438"/>
      <c r="E14" s="439"/>
      <c r="F14" s="439"/>
      <c r="G14" s="439"/>
      <c r="H14" s="440"/>
      <c r="I14" s="441"/>
      <c r="J14" s="438"/>
      <c r="K14" s="439"/>
      <c r="L14" s="439"/>
      <c r="M14" s="439"/>
      <c r="N14" s="442"/>
      <c r="O14" s="443"/>
      <c r="P14" s="28"/>
      <c r="Q14" s="28"/>
      <c r="R14" s="28"/>
      <c r="S14" s="28"/>
      <c r="T14" s="28"/>
      <c r="U14" s="28"/>
    </row>
    <row r="15" spans="1:21" s="37" customFormat="1" ht="18" customHeight="1">
      <c r="A15" s="280" t="s">
        <v>123</v>
      </c>
      <c r="B15" s="313"/>
      <c r="C15" s="437"/>
      <c r="D15" s="444"/>
      <c r="E15" s="445"/>
      <c r="F15" s="445"/>
      <c r="G15" s="445"/>
      <c r="H15" s="446"/>
      <c r="I15" s="441"/>
      <c r="J15" s="444"/>
      <c r="K15" s="445"/>
      <c r="L15" s="445"/>
      <c r="M15" s="445"/>
      <c r="N15" s="442"/>
      <c r="O15" s="447"/>
      <c r="P15" s="28"/>
      <c r="Q15" s="28"/>
      <c r="R15" s="28"/>
      <c r="S15" s="28"/>
      <c r="T15" s="28"/>
      <c r="U15" s="28"/>
    </row>
    <row r="16" spans="1:21" s="29" customFormat="1" ht="18" customHeight="1">
      <c r="A16" s="287" t="s">
        <v>108</v>
      </c>
      <c r="B16" s="314"/>
      <c r="C16" s="178"/>
      <c r="D16" s="182"/>
      <c r="E16" s="149"/>
      <c r="F16" s="149"/>
      <c r="G16" s="149"/>
      <c r="H16" s="183"/>
      <c r="I16" s="184"/>
      <c r="J16" s="182"/>
      <c r="K16" s="149"/>
      <c r="L16" s="149"/>
      <c r="M16" s="149"/>
      <c r="N16" s="448"/>
      <c r="O16" s="288">
        <f t="shared" ref="O16" si="5">SUM(O17:O18)</f>
        <v>0</v>
      </c>
      <c r="P16" s="28"/>
      <c r="Q16" s="28"/>
      <c r="R16" s="28"/>
      <c r="S16" s="28"/>
      <c r="T16" s="28"/>
      <c r="U16" s="28"/>
    </row>
    <row r="17" spans="1:21" ht="18" customHeight="1">
      <c r="A17" s="278" t="s">
        <v>109</v>
      </c>
      <c r="B17" s="313"/>
      <c r="C17" s="437"/>
      <c r="D17" s="438"/>
      <c r="E17" s="439"/>
      <c r="F17" s="439"/>
      <c r="G17" s="439"/>
      <c r="H17" s="440"/>
      <c r="I17" s="441"/>
      <c r="J17" s="438"/>
      <c r="K17" s="439"/>
      <c r="L17" s="439"/>
      <c r="M17" s="439"/>
      <c r="N17" s="442"/>
      <c r="O17" s="443"/>
      <c r="P17" s="28"/>
      <c r="Q17" s="28"/>
      <c r="R17" s="28"/>
      <c r="S17" s="28"/>
      <c r="T17" s="28"/>
      <c r="U17" s="28"/>
    </row>
    <row r="18" spans="1:21" s="37" customFormat="1" ht="18" customHeight="1">
      <c r="A18" s="280" t="s">
        <v>124</v>
      </c>
      <c r="B18" s="313"/>
      <c r="C18" s="437"/>
      <c r="D18" s="438"/>
      <c r="E18" s="439"/>
      <c r="F18" s="439"/>
      <c r="G18" s="439"/>
      <c r="H18" s="440"/>
      <c r="I18" s="441"/>
      <c r="J18" s="438"/>
      <c r="K18" s="439"/>
      <c r="L18" s="439"/>
      <c r="M18" s="439"/>
      <c r="N18" s="442"/>
      <c r="O18" s="447"/>
      <c r="P18" s="28"/>
      <c r="Q18" s="28"/>
      <c r="R18" s="28"/>
      <c r="S18" s="28"/>
      <c r="T18" s="28"/>
      <c r="U18" s="28"/>
    </row>
    <row r="19" spans="1:21" s="29" customFormat="1" ht="18" customHeight="1">
      <c r="A19" s="287" t="s">
        <v>110</v>
      </c>
      <c r="B19" s="314">
        <f>SUM(B20:B21)</f>
        <v>0</v>
      </c>
      <c r="C19" s="178"/>
      <c r="D19" s="182"/>
      <c r="E19" s="149"/>
      <c r="F19" s="149"/>
      <c r="G19" s="149"/>
      <c r="H19" s="183"/>
      <c r="I19" s="184">
        <f>SUM(I20:I21)</f>
        <v>0</v>
      </c>
      <c r="J19" s="182">
        <f>SUM(J20:J21)</f>
        <v>0</v>
      </c>
      <c r="K19" s="149"/>
      <c r="L19" s="149"/>
      <c r="M19" s="149"/>
      <c r="N19" s="183"/>
      <c r="O19" s="288">
        <f t="shared" ref="O19" si="6">SUM(O20:O21)</f>
        <v>0</v>
      </c>
      <c r="P19" s="28"/>
      <c r="Q19" s="28"/>
      <c r="R19" s="28"/>
      <c r="S19" s="28"/>
      <c r="T19" s="28"/>
      <c r="U19" s="28"/>
    </row>
    <row r="20" spans="1:21" ht="18" customHeight="1">
      <c r="A20" s="289" t="s">
        <v>71</v>
      </c>
      <c r="B20" s="313"/>
      <c r="C20" s="437"/>
      <c r="D20" s="438"/>
      <c r="E20" s="439"/>
      <c r="F20" s="439"/>
      <c r="G20" s="439"/>
      <c r="H20" s="440"/>
      <c r="I20" s="441"/>
      <c r="J20" s="438"/>
      <c r="K20" s="439"/>
      <c r="L20" s="439"/>
      <c r="M20" s="439"/>
      <c r="N20" s="440"/>
      <c r="O20" s="443"/>
      <c r="P20" s="28"/>
      <c r="Q20" s="28"/>
      <c r="R20" s="28"/>
      <c r="S20" s="28"/>
      <c r="T20" s="28"/>
      <c r="U20" s="28"/>
    </row>
    <row r="21" spans="1:21" s="37" customFormat="1" ht="18" customHeight="1">
      <c r="A21" s="280" t="s">
        <v>125</v>
      </c>
      <c r="B21" s="313"/>
      <c r="C21" s="437"/>
      <c r="D21" s="444"/>
      <c r="E21" s="445"/>
      <c r="F21" s="445"/>
      <c r="G21" s="445"/>
      <c r="H21" s="446"/>
      <c r="I21" s="441"/>
      <c r="J21" s="444"/>
      <c r="K21" s="445"/>
      <c r="L21" s="445"/>
      <c r="M21" s="445"/>
      <c r="N21" s="446"/>
      <c r="O21" s="447"/>
      <c r="P21" s="28"/>
      <c r="Q21" s="28"/>
      <c r="R21" s="28"/>
      <c r="S21" s="28"/>
      <c r="T21" s="28"/>
      <c r="U21" s="28"/>
    </row>
    <row r="22" spans="1:21" s="29" customFormat="1" ht="18" customHeight="1">
      <c r="A22" s="287" t="s">
        <v>111</v>
      </c>
      <c r="B22" s="314">
        <f>SUM(B23:B24)</f>
        <v>2</v>
      </c>
      <c r="C22" s="178"/>
      <c r="D22" s="182"/>
      <c r="E22" s="149"/>
      <c r="F22" s="149"/>
      <c r="G22" s="149"/>
      <c r="H22" s="183"/>
      <c r="I22" s="184">
        <f>SUM(I23:I24)</f>
        <v>2</v>
      </c>
      <c r="J22" s="182"/>
      <c r="K22" s="149"/>
      <c r="L22" s="149">
        <f>SUM(L23:L24)</f>
        <v>2</v>
      </c>
      <c r="M22" s="149"/>
      <c r="N22" s="183"/>
      <c r="O22" s="288">
        <f t="shared" ref="O22" si="7">SUM(O23:O24)</f>
        <v>0</v>
      </c>
      <c r="P22" s="28"/>
      <c r="Q22" s="28"/>
      <c r="R22" s="28"/>
      <c r="S22" s="28"/>
      <c r="T22" s="28"/>
      <c r="U22" s="28"/>
    </row>
    <row r="23" spans="1:21" ht="18" customHeight="1">
      <c r="A23" s="278" t="s">
        <v>40</v>
      </c>
      <c r="B23" s="313">
        <v>1</v>
      </c>
      <c r="C23" s="437"/>
      <c r="D23" s="438"/>
      <c r="E23" s="439"/>
      <c r="F23" s="439"/>
      <c r="G23" s="439"/>
      <c r="H23" s="440"/>
      <c r="I23" s="441">
        <f>SUM(J23:N23)</f>
        <v>1</v>
      </c>
      <c r="J23" s="438"/>
      <c r="K23" s="439"/>
      <c r="L23" s="439">
        <v>1</v>
      </c>
      <c r="M23" s="439"/>
      <c r="N23" s="440"/>
      <c r="O23" s="443"/>
      <c r="P23" s="28"/>
      <c r="Q23" s="28"/>
      <c r="R23" s="28"/>
      <c r="S23" s="28"/>
      <c r="T23" s="28"/>
      <c r="U23" s="28"/>
    </row>
    <row r="24" spans="1:21" s="37" customFormat="1" ht="18" customHeight="1">
      <c r="A24" s="280" t="s">
        <v>126</v>
      </c>
      <c r="B24" s="313">
        <v>1</v>
      </c>
      <c r="C24" s="437"/>
      <c r="D24" s="438"/>
      <c r="E24" s="439"/>
      <c r="F24" s="439"/>
      <c r="G24" s="439"/>
      <c r="H24" s="440"/>
      <c r="I24" s="441">
        <f>SUM(J24:N24)</f>
        <v>1</v>
      </c>
      <c r="J24" s="438"/>
      <c r="K24" s="439"/>
      <c r="L24" s="439">
        <v>1</v>
      </c>
      <c r="M24" s="439"/>
      <c r="N24" s="440"/>
      <c r="O24" s="447"/>
      <c r="P24" s="28"/>
      <c r="Q24" s="28"/>
      <c r="R24" s="28"/>
      <c r="S24" s="28"/>
      <c r="T24" s="28"/>
      <c r="U24" s="28"/>
    </row>
    <row r="25" spans="1:21" s="29" customFormat="1" ht="18" customHeight="1">
      <c r="A25" s="287" t="s">
        <v>112</v>
      </c>
      <c r="B25" s="314">
        <f>SUM(B26:B27)</f>
        <v>1</v>
      </c>
      <c r="C25" s="458">
        <f t="shared" ref="C25:O25" si="8">SUM(C26:C27)</f>
        <v>0</v>
      </c>
      <c r="D25" s="460">
        <f t="shared" si="8"/>
        <v>0</v>
      </c>
      <c r="E25" s="314">
        <f t="shared" si="8"/>
        <v>0</v>
      </c>
      <c r="F25" s="314">
        <f t="shared" si="8"/>
        <v>0</v>
      </c>
      <c r="G25" s="314">
        <f t="shared" si="8"/>
        <v>0</v>
      </c>
      <c r="H25" s="448">
        <f t="shared" si="8"/>
        <v>0</v>
      </c>
      <c r="I25" s="464">
        <f t="shared" si="8"/>
        <v>1</v>
      </c>
      <c r="J25" s="460">
        <f t="shared" si="8"/>
        <v>0</v>
      </c>
      <c r="K25" s="314">
        <f t="shared" si="8"/>
        <v>0</v>
      </c>
      <c r="L25" s="314">
        <f t="shared" si="8"/>
        <v>0</v>
      </c>
      <c r="M25" s="314">
        <f t="shared" si="8"/>
        <v>0</v>
      </c>
      <c r="N25" s="448">
        <f t="shared" si="8"/>
        <v>1</v>
      </c>
      <c r="O25" s="459">
        <f t="shared" si="8"/>
        <v>0</v>
      </c>
      <c r="P25" s="28"/>
      <c r="Q25" s="28"/>
      <c r="R25" s="28"/>
      <c r="S25" s="28"/>
      <c r="T25" s="28"/>
      <c r="U25" s="28"/>
    </row>
    <row r="26" spans="1:21" ht="18" customHeight="1">
      <c r="A26" s="278" t="s">
        <v>113</v>
      </c>
      <c r="B26" s="313">
        <v>1</v>
      </c>
      <c r="C26" s="437"/>
      <c r="D26" s="438"/>
      <c r="E26" s="439"/>
      <c r="F26" s="439"/>
      <c r="G26" s="439"/>
      <c r="H26" s="440"/>
      <c r="I26" s="441">
        <f>SUM(J26:N26)</f>
        <v>1</v>
      </c>
      <c r="J26" s="438"/>
      <c r="K26" s="439"/>
      <c r="L26" s="439"/>
      <c r="M26" s="439"/>
      <c r="N26" s="440">
        <v>1</v>
      </c>
      <c r="O26" s="443"/>
      <c r="P26" s="28"/>
      <c r="Q26" s="28"/>
      <c r="R26" s="28"/>
      <c r="S26" s="28"/>
      <c r="T26" s="28"/>
      <c r="U26" s="28"/>
    </row>
    <row r="27" spans="1:21" s="37" customFormat="1" ht="18" customHeight="1">
      <c r="A27" s="280" t="s">
        <v>75</v>
      </c>
      <c r="B27" s="313"/>
      <c r="C27" s="437"/>
      <c r="D27" s="438"/>
      <c r="E27" s="439"/>
      <c r="F27" s="439"/>
      <c r="G27" s="439"/>
      <c r="H27" s="440"/>
      <c r="I27" s="441"/>
      <c r="J27" s="438"/>
      <c r="K27" s="439"/>
      <c r="L27" s="439"/>
      <c r="M27" s="439"/>
      <c r="N27" s="440"/>
      <c r="O27" s="447"/>
      <c r="P27" s="28"/>
      <c r="Q27" s="28"/>
      <c r="R27" s="28"/>
      <c r="S27" s="28"/>
      <c r="T27" s="28"/>
      <c r="U27" s="28"/>
    </row>
    <row r="28" spans="1:21" s="29" customFormat="1" ht="18" customHeight="1">
      <c r="A28" s="287" t="s">
        <v>77</v>
      </c>
      <c r="B28" s="314"/>
      <c r="C28" s="178"/>
      <c r="D28" s="182"/>
      <c r="E28" s="149"/>
      <c r="F28" s="149"/>
      <c r="G28" s="149"/>
      <c r="H28" s="183"/>
      <c r="I28" s="184"/>
      <c r="J28" s="182"/>
      <c r="K28" s="149"/>
      <c r="L28" s="149"/>
      <c r="M28" s="149"/>
      <c r="N28" s="183"/>
      <c r="O28" s="288"/>
      <c r="P28" s="28"/>
      <c r="Q28" s="28"/>
      <c r="R28" s="28"/>
      <c r="S28" s="28"/>
      <c r="T28" s="28"/>
      <c r="U28" s="28"/>
    </row>
    <row r="29" spans="1:21" ht="18" customHeight="1">
      <c r="A29" s="278" t="s">
        <v>76</v>
      </c>
      <c r="B29" s="313"/>
      <c r="C29" s="437"/>
      <c r="D29" s="438"/>
      <c r="E29" s="439"/>
      <c r="F29" s="439"/>
      <c r="G29" s="439"/>
      <c r="H29" s="440"/>
      <c r="I29" s="441"/>
      <c r="J29" s="438"/>
      <c r="K29" s="439"/>
      <c r="L29" s="439"/>
      <c r="M29" s="439"/>
      <c r="N29" s="440"/>
      <c r="O29" s="443"/>
      <c r="P29" s="28"/>
      <c r="Q29" s="28"/>
      <c r="R29" s="28"/>
      <c r="S29" s="28"/>
      <c r="T29" s="28"/>
      <c r="U29" s="28"/>
    </row>
    <row r="30" spans="1:21" s="37" customFormat="1" ht="18" customHeight="1">
      <c r="A30" s="280" t="s">
        <v>78</v>
      </c>
      <c r="B30" s="313"/>
      <c r="C30" s="437"/>
      <c r="D30" s="444"/>
      <c r="E30" s="445"/>
      <c r="F30" s="445"/>
      <c r="G30" s="445"/>
      <c r="H30" s="446"/>
      <c r="I30" s="441"/>
      <c r="J30" s="444"/>
      <c r="K30" s="445"/>
      <c r="L30" s="445"/>
      <c r="M30" s="445"/>
      <c r="N30" s="446"/>
      <c r="O30" s="447"/>
      <c r="P30" s="28"/>
      <c r="Q30" s="28"/>
      <c r="R30" s="28"/>
      <c r="S30" s="28"/>
      <c r="T30" s="28"/>
      <c r="U30" s="28"/>
    </row>
    <row r="31" spans="1:21" s="29" customFormat="1" ht="18" customHeight="1">
      <c r="A31" s="287" t="s">
        <v>197</v>
      </c>
      <c r="B31" s="314"/>
      <c r="C31" s="178"/>
      <c r="D31" s="182"/>
      <c r="E31" s="149"/>
      <c r="F31" s="149"/>
      <c r="G31" s="149"/>
      <c r="H31" s="183"/>
      <c r="I31" s="184"/>
      <c r="J31" s="182"/>
      <c r="K31" s="149"/>
      <c r="L31" s="149"/>
      <c r="M31" s="149"/>
      <c r="N31" s="183"/>
      <c r="O31" s="288">
        <f t="shared" ref="O31" si="9">SUM(O32)</f>
        <v>0</v>
      </c>
      <c r="P31" s="28"/>
      <c r="Q31" s="28"/>
      <c r="R31" s="28"/>
      <c r="S31" s="28"/>
      <c r="T31" s="28"/>
      <c r="U31" s="28"/>
    </row>
    <row r="32" spans="1:21" ht="18" customHeight="1">
      <c r="A32" s="282" t="s">
        <v>196</v>
      </c>
      <c r="B32" s="313"/>
      <c r="C32" s="437"/>
      <c r="D32" s="438"/>
      <c r="E32" s="439"/>
      <c r="F32" s="439"/>
      <c r="G32" s="439"/>
      <c r="H32" s="440"/>
      <c r="I32" s="441"/>
      <c r="J32" s="438"/>
      <c r="K32" s="439"/>
      <c r="L32" s="439"/>
      <c r="M32" s="439"/>
      <c r="N32" s="440"/>
      <c r="O32" s="443"/>
      <c r="P32" s="28"/>
      <c r="Q32" s="28"/>
      <c r="R32" s="28"/>
      <c r="S32" s="28"/>
      <c r="T32" s="28"/>
      <c r="U32" s="28"/>
    </row>
    <row r="33" spans="1:21" s="29" customFormat="1" ht="18" customHeight="1">
      <c r="A33" s="287" t="s">
        <v>148</v>
      </c>
      <c r="B33" s="314">
        <f>SUM(B34:B35)</f>
        <v>3</v>
      </c>
      <c r="C33" s="178"/>
      <c r="D33" s="182"/>
      <c r="E33" s="149"/>
      <c r="F33" s="149"/>
      <c r="G33" s="149"/>
      <c r="H33" s="183"/>
      <c r="I33" s="184">
        <f>SUM(I34:I35)</f>
        <v>3</v>
      </c>
      <c r="J33" s="182">
        <f>SUM(J34:J35)</f>
        <v>0</v>
      </c>
      <c r="K33" s="149">
        <f>SUM(K34:K35)</f>
        <v>0</v>
      </c>
      <c r="L33" s="149">
        <f t="shared" ref="L33:M33" si="10">SUM(L34:L35)</f>
        <v>1</v>
      </c>
      <c r="M33" s="149">
        <f t="shared" si="10"/>
        <v>0</v>
      </c>
      <c r="N33" s="183">
        <f>SUM(N34:N35)</f>
        <v>2</v>
      </c>
      <c r="O33" s="288">
        <f t="shared" ref="O33" si="11">SUM(O34:O35)</f>
        <v>0</v>
      </c>
      <c r="P33" s="28"/>
      <c r="Q33" s="28"/>
      <c r="R33" s="28"/>
      <c r="S33" s="28"/>
      <c r="T33" s="28"/>
      <c r="U33" s="28"/>
    </row>
    <row r="34" spans="1:21" ht="18" customHeight="1">
      <c r="A34" s="278" t="s">
        <v>42</v>
      </c>
      <c r="B34" s="313"/>
      <c r="C34" s="437"/>
      <c r="D34" s="438"/>
      <c r="E34" s="439"/>
      <c r="F34" s="439"/>
      <c r="G34" s="439"/>
      <c r="H34" s="440"/>
      <c r="I34" s="441"/>
      <c r="J34" s="438"/>
      <c r="K34" s="439"/>
      <c r="L34" s="439"/>
      <c r="M34" s="439"/>
      <c r="N34" s="440"/>
      <c r="O34" s="443"/>
      <c r="P34" s="28"/>
      <c r="Q34" s="28"/>
      <c r="R34" s="28"/>
      <c r="S34" s="28"/>
      <c r="T34" s="28"/>
      <c r="U34" s="28"/>
    </row>
    <row r="35" spans="1:21" s="37" customFormat="1" ht="18" customHeight="1">
      <c r="A35" s="280" t="s">
        <v>80</v>
      </c>
      <c r="B35" s="313">
        <v>3</v>
      </c>
      <c r="C35" s="437"/>
      <c r="D35" s="444"/>
      <c r="E35" s="445"/>
      <c r="F35" s="445"/>
      <c r="G35" s="445"/>
      <c r="H35" s="446"/>
      <c r="I35" s="441">
        <v>3</v>
      </c>
      <c r="J35" s="444"/>
      <c r="K35" s="445"/>
      <c r="L35" s="445">
        <v>1</v>
      </c>
      <c r="M35" s="445"/>
      <c r="N35" s="446">
        <v>2</v>
      </c>
      <c r="O35" s="447"/>
      <c r="P35" s="28"/>
      <c r="Q35" s="28"/>
      <c r="R35" s="28"/>
      <c r="S35" s="28"/>
      <c r="T35" s="28"/>
      <c r="U35" s="28"/>
    </row>
    <row r="36" spans="1:21" s="29" customFormat="1" ht="18" customHeight="1">
      <c r="A36" s="287" t="s">
        <v>149</v>
      </c>
      <c r="B36" s="314">
        <f>SUM(B37:B38)</f>
        <v>4</v>
      </c>
      <c r="C36" s="458">
        <f>SUM(C37:C38)</f>
        <v>4</v>
      </c>
      <c r="D36" s="182"/>
      <c r="E36" s="149"/>
      <c r="F36" s="149">
        <f>SUM(F37:F38)</f>
        <v>3</v>
      </c>
      <c r="G36" s="149">
        <f t="shared" ref="G36:H36" si="12">SUM(G37:G38)</f>
        <v>0</v>
      </c>
      <c r="H36" s="183">
        <f t="shared" si="12"/>
        <v>1</v>
      </c>
      <c r="I36" s="184"/>
      <c r="J36" s="182"/>
      <c r="K36" s="149"/>
      <c r="L36" s="149"/>
      <c r="M36" s="149"/>
      <c r="N36" s="183"/>
      <c r="O36" s="288"/>
      <c r="P36" s="28"/>
      <c r="Q36" s="28"/>
      <c r="R36" s="28"/>
      <c r="S36" s="28"/>
      <c r="T36" s="28"/>
      <c r="U36" s="28"/>
    </row>
    <row r="37" spans="1:21" ht="18" customHeight="1">
      <c r="A37" s="278" t="s">
        <v>62</v>
      </c>
      <c r="B37" s="313"/>
      <c r="C37" s="437"/>
      <c r="D37" s="438"/>
      <c r="E37" s="439"/>
      <c r="F37" s="439"/>
      <c r="G37" s="439"/>
      <c r="H37" s="440"/>
      <c r="I37" s="441"/>
      <c r="J37" s="438"/>
      <c r="K37" s="439"/>
      <c r="L37" s="439"/>
      <c r="M37" s="439"/>
      <c r="N37" s="440"/>
      <c r="O37" s="443"/>
      <c r="P37" s="28"/>
      <c r="Q37" s="28"/>
      <c r="R37" s="28"/>
      <c r="S37" s="28"/>
      <c r="T37" s="28"/>
      <c r="U37" s="28"/>
    </row>
    <row r="38" spans="1:21" s="37" customFormat="1" ht="18" customHeight="1">
      <c r="A38" s="280" t="s">
        <v>81</v>
      </c>
      <c r="B38" s="313">
        <v>4</v>
      </c>
      <c r="C38" s="437">
        <f>SUM(D38:H38)</f>
        <v>4</v>
      </c>
      <c r="D38" s="444"/>
      <c r="E38" s="445"/>
      <c r="F38" s="445">
        <v>3</v>
      </c>
      <c r="G38" s="445"/>
      <c r="H38" s="446">
        <v>1</v>
      </c>
      <c r="I38" s="441"/>
      <c r="J38" s="444"/>
      <c r="K38" s="445"/>
      <c r="L38" s="445"/>
      <c r="M38" s="445"/>
      <c r="N38" s="446"/>
      <c r="O38" s="447"/>
      <c r="P38" s="28"/>
      <c r="Q38" s="28"/>
      <c r="R38" s="28"/>
      <c r="S38" s="28"/>
      <c r="T38" s="28"/>
      <c r="U38" s="28"/>
    </row>
    <row r="39" spans="1:21" s="29" customFormat="1" ht="18" customHeight="1">
      <c r="A39" s="287" t="s">
        <v>115</v>
      </c>
      <c r="B39" s="314">
        <v>1</v>
      </c>
      <c r="C39" s="178"/>
      <c r="D39" s="182"/>
      <c r="E39" s="149"/>
      <c r="F39" s="149"/>
      <c r="G39" s="149"/>
      <c r="H39" s="183"/>
      <c r="I39" s="184">
        <v>1</v>
      </c>
      <c r="J39" s="182"/>
      <c r="K39" s="149"/>
      <c r="L39" s="149">
        <v>1</v>
      </c>
      <c r="M39" s="149"/>
      <c r="N39" s="183"/>
      <c r="O39" s="288"/>
      <c r="P39" s="28"/>
      <c r="Q39" s="28"/>
      <c r="R39" s="28"/>
      <c r="S39" s="28"/>
      <c r="T39" s="28"/>
      <c r="U39" s="28"/>
    </row>
    <row r="40" spans="1:21" s="30" customFormat="1" ht="18" customHeight="1">
      <c r="A40" s="290" t="s">
        <v>114</v>
      </c>
      <c r="B40" s="313"/>
      <c r="C40" s="437"/>
      <c r="D40" s="438"/>
      <c r="E40" s="439"/>
      <c r="F40" s="439"/>
      <c r="G40" s="439"/>
      <c r="H40" s="440"/>
      <c r="I40" s="441"/>
      <c r="J40" s="438"/>
      <c r="K40" s="439"/>
      <c r="L40" s="439"/>
      <c r="M40" s="439"/>
      <c r="N40" s="440"/>
      <c r="O40" s="443"/>
      <c r="P40" s="28"/>
      <c r="Q40" s="28"/>
      <c r="R40" s="28"/>
      <c r="S40" s="28"/>
      <c r="T40" s="28"/>
      <c r="U40" s="28"/>
    </row>
    <row r="41" spans="1:21" s="37" customFormat="1" ht="18" customHeight="1">
      <c r="A41" s="280" t="s">
        <v>120</v>
      </c>
      <c r="B41" s="313">
        <v>1</v>
      </c>
      <c r="C41" s="437"/>
      <c r="D41" s="444"/>
      <c r="E41" s="445"/>
      <c r="F41" s="445"/>
      <c r="G41" s="445"/>
      <c r="H41" s="446"/>
      <c r="I41" s="441">
        <v>1</v>
      </c>
      <c r="J41" s="444"/>
      <c r="K41" s="445"/>
      <c r="L41" s="445">
        <v>1</v>
      </c>
      <c r="M41" s="445"/>
      <c r="N41" s="446"/>
      <c r="O41" s="447"/>
      <c r="P41" s="28"/>
      <c r="Q41" s="28"/>
      <c r="R41" s="28"/>
      <c r="S41" s="28"/>
      <c r="T41" s="28"/>
      <c r="U41" s="28"/>
    </row>
    <row r="42" spans="1:21" s="29" customFormat="1" ht="18" customHeight="1">
      <c r="A42" s="287" t="s">
        <v>82</v>
      </c>
      <c r="B42" s="314">
        <f>SUM(B43:B44)</f>
        <v>3</v>
      </c>
      <c r="C42" s="178">
        <f>SUM(D42:H42)</f>
        <v>2</v>
      </c>
      <c r="D42" s="182">
        <f>SUM(D43:D44)</f>
        <v>0</v>
      </c>
      <c r="E42" s="149">
        <f>SUM(E43:E44)</f>
        <v>0</v>
      </c>
      <c r="F42" s="149">
        <f t="shared" ref="F42:G42" si="13">SUM(F43:F44)</f>
        <v>1</v>
      </c>
      <c r="G42" s="149">
        <f t="shared" si="13"/>
        <v>0</v>
      </c>
      <c r="H42" s="183">
        <f>SUM(H43:H44)</f>
        <v>1</v>
      </c>
      <c r="I42" s="184">
        <v>1</v>
      </c>
      <c r="J42" s="182">
        <v>1</v>
      </c>
      <c r="K42" s="149"/>
      <c r="L42" s="149"/>
      <c r="M42" s="149"/>
      <c r="N42" s="183"/>
      <c r="O42" s="288"/>
      <c r="P42" s="28"/>
      <c r="Q42" s="28"/>
      <c r="R42" s="28"/>
      <c r="S42" s="28"/>
      <c r="T42" s="28"/>
      <c r="U42" s="28"/>
    </row>
    <row r="43" spans="1:21" ht="18" customHeight="1">
      <c r="A43" s="278" t="s">
        <v>45</v>
      </c>
      <c r="B43" s="313">
        <v>1</v>
      </c>
      <c r="C43" s="437"/>
      <c r="D43" s="438"/>
      <c r="E43" s="439"/>
      <c r="F43" s="439"/>
      <c r="G43" s="439"/>
      <c r="H43" s="440"/>
      <c r="I43" s="441">
        <v>1</v>
      </c>
      <c r="J43" s="438">
        <v>1</v>
      </c>
      <c r="K43" s="439"/>
      <c r="L43" s="439"/>
      <c r="M43" s="439"/>
      <c r="N43" s="440"/>
      <c r="O43" s="443"/>
      <c r="P43" s="28"/>
      <c r="Q43" s="28"/>
      <c r="R43" s="28"/>
      <c r="S43" s="28"/>
      <c r="T43" s="28"/>
      <c r="U43" s="28"/>
    </row>
    <row r="44" spans="1:21" s="37" customFormat="1" ht="18" customHeight="1">
      <c r="A44" s="280" t="s">
        <v>83</v>
      </c>
      <c r="B44" s="313">
        <v>2</v>
      </c>
      <c r="C44" s="437">
        <f>SUM(B44)</f>
        <v>2</v>
      </c>
      <c r="D44" s="444"/>
      <c r="E44" s="445"/>
      <c r="F44" s="445">
        <v>1</v>
      </c>
      <c r="G44" s="445"/>
      <c r="H44" s="446">
        <v>1</v>
      </c>
      <c r="I44" s="441"/>
      <c r="J44" s="444"/>
      <c r="K44" s="445"/>
      <c r="L44" s="445"/>
      <c r="M44" s="445"/>
      <c r="N44" s="446"/>
      <c r="O44" s="447"/>
      <c r="P44" s="28"/>
      <c r="Q44" s="28"/>
      <c r="R44" s="28"/>
      <c r="S44" s="28"/>
      <c r="T44" s="28"/>
      <c r="U44" s="28"/>
    </row>
    <row r="45" spans="1:21" s="29" customFormat="1" ht="18" customHeight="1">
      <c r="A45" s="287" t="s">
        <v>84</v>
      </c>
      <c r="B45" s="314"/>
      <c r="C45" s="178"/>
      <c r="D45" s="182"/>
      <c r="E45" s="149"/>
      <c r="F45" s="149"/>
      <c r="G45" s="149"/>
      <c r="H45" s="183"/>
      <c r="I45" s="184"/>
      <c r="J45" s="182"/>
      <c r="K45" s="149"/>
      <c r="L45" s="149"/>
      <c r="M45" s="149"/>
      <c r="N45" s="183"/>
      <c r="O45" s="288"/>
      <c r="P45" s="28"/>
      <c r="Q45" s="28"/>
      <c r="R45" s="28"/>
      <c r="S45" s="28"/>
      <c r="T45" s="28"/>
      <c r="U45" s="28"/>
    </row>
    <row r="46" spans="1:21" ht="18" customHeight="1">
      <c r="A46" s="291" t="s">
        <v>47</v>
      </c>
      <c r="B46" s="313"/>
      <c r="C46" s="437"/>
      <c r="D46" s="438"/>
      <c r="E46" s="439"/>
      <c r="F46" s="439"/>
      <c r="G46" s="439"/>
      <c r="H46" s="440"/>
      <c r="I46" s="441"/>
      <c r="J46" s="438"/>
      <c r="K46" s="439"/>
      <c r="L46" s="439"/>
      <c r="M46" s="439"/>
      <c r="N46" s="440"/>
      <c r="O46" s="443"/>
      <c r="P46" s="28"/>
      <c r="Q46" s="28"/>
      <c r="R46" s="28"/>
      <c r="S46" s="28"/>
      <c r="T46" s="28"/>
      <c r="U46" s="28"/>
    </row>
    <row r="47" spans="1:21" s="37" customFormat="1" ht="18" customHeight="1">
      <c r="A47" s="280" t="s">
        <v>85</v>
      </c>
      <c r="B47" s="313"/>
      <c r="C47" s="437"/>
      <c r="D47" s="444"/>
      <c r="E47" s="445"/>
      <c r="F47" s="445"/>
      <c r="G47" s="445"/>
      <c r="H47" s="446"/>
      <c r="I47" s="441"/>
      <c r="J47" s="444"/>
      <c r="K47" s="445"/>
      <c r="L47" s="445"/>
      <c r="M47" s="445"/>
      <c r="N47" s="446"/>
      <c r="O47" s="447"/>
      <c r="P47" s="28"/>
      <c r="Q47" s="28"/>
      <c r="R47" s="28"/>
      <c r="S47" s="28"/>
      <c r="T47" s="28"/>
      <c r="U47" s="28"/>
    </row>
    <row r="48" spans="1:21" s="29" customFormat="1" ht="18" customHeight="1">
      <c r="A48" s="287" t="s">
        <v>117</v>
      </c>
      <c r="B48" s="314"/>
      <c r="C48" s="178"/>
      <c r="D48" s="182"/>
      <c r="E48" s="149"/>
      <c r="F48" s="149"/>
      <c r="G48" s="149"/>
      <c r="H48" s="183"/>
      <c r="I48" s="184"/>
      <c r="J48" s="182"/>
      <c r="K48" s="149"/>
      <c r="L48" s="149"/>
      <c r="M48" s="149"/>
      <c r="N48" s="183"/>
      <c r="O48" s="288"/>
      <c r="P48" s="28"/>
      <c r="Q48" s="28"/>
      <c r="R48" s="28"/>
      <c r="S48" s="28"/>
      <c r="T48" s="28"/>
      <c r="U48" s="28"/>
    </row>
    <row r="49" spans="1:21" ht="18" customHeight="1">
      <c r="A49" s="278" t="s">
        <v>116</v>
      </c>
      <c r="B49" s="313"/>
      <c r="C49" s="437"/>
      <c r="D49" s="449"/>
      <c r="E49" s="450"/>
      <c r="F49" s="450"/>
      <c r="G49" s="450"/>
      <c r="H49" s="451"/>
      <c r="I49" s="441"/>
      <c r="J49" s="449"/>
      <c r="K49" s="450"/>
      <c r="L49" s="450"/>
      <c r="M49" s="450"/>
      <c r="N49" s="451"/>
      <c r="O49" s="443"/>
      <c r="P49" s="28"/>
      <c r="Q49" s="28"/>
      <c r="R49" s="28"/>
      <c r="S49" s="28"/>
      <c r="T49" s="28"/>
      <c r="U49" s="28"/>
    </row>
    <row r="50" spans="1:21" s="37" customFormat="1" ht="18" customHeight="1">
      <c r="A50" s="280" t="s">
        <v>86</v>
      </c>
      <c r="B50" s="313"/>
      <c r="C50" s="437"/>
      <c r="D50" s="452"/>
      <c r="E50" s="453"/>
      <c r="F50" s="453"/>
      <c r="G50" s="453"/>
      <c r="H50" s="454"/>
      <c r="I50" s="441"/>
      <c r="J50" s="452"/>
      <c r="K50" s="453"/>
      <c r="L50" s="453"/>
      <c r="M50" s="453"/>
      <c r="N50" s="454"/>
      <c r="O50" s="447"/>
      <c r="P50" s="28"/>
      <c r="Q50" s="28"/>
      <c r="R50" s="28"/>
      <c r="S50" s="28"/>
      <c r="T50" s="28"/>
      <c r="U50" s="28"/>
    </row>
    <row r="51" spans="1:21" s="29" customFormat="1" ht="18" customHeight="1">
      <c r="A51" s="287" t="s">
        <v>87</v>
      </c>
      <c r="B51" s="314">
        <f>SUM(B52:B53)</f>
        <v>3</v>
      </c>
      <c r="C51" s="178">
        <f>SUM(C52:C53)</f>
        <v>1</v>
      </c>
      <c r="D51" s="182">
        <f>SUM(D52:D53)</f>
        <v>0</v>
      </c>
      <c r="E51" s="149"/>
      <c r="F51" s="149">
        <f t="shared" ref="F51:G51" si="14">SUM(F52:F53)</f>
        <v>1</v>
      </c>
      <c r="G51" s="149">
        <f t="shared" si="14"/>
        <v>0</v>
      </c>
      <c r="H51" s="183">
        <f>SUM(H52:H53)</f>
        <v>0</v>
      </c>
      <c r="I51" s="184">
        <f>SUM(I52:I53)</f>
        <v>2</v>
      </c>
      <c r="J51" s="182">
        <f>SUM(J52:J53)</f>
        <v>1</v>
      </c>
      <c r="K51" s="149">
        <f>SUM(K52:K53)</f>
        <v>0</v>
      </c>
      <c r="L51" s="149">
        <f t="shared" ref="L51:M51" si="15">SUM(L52:L53)</f>
        <v>0</v>
      </c>
      <c r="M51" s="149">
        <f t="shared" si="15"/>
        <v>1</v>
      </c>
      <c r="N51" s="183">
        <f>SUM(N52:N53)</f>
        <v>0</v>
      </c>
      <c r="O51" s="288"/>
      <c r="P51" s="28"/>
      <c r="Q51" s="28"/>
      <c r="R51" s="28"/>
      <c r="S51" s="28"/>
      <c r="T51" s="28"/>
      <c r="U51" s="28"/>
    </row>
    <row r="52" spans="1:21" ht="18" customHeight="1">
      <c r="A52" s="278" t="s">
        <v>51</v>
      </c>
      <c r="B52" s="313"/>
      <c r="C52" s="437"/>
      <c r="D52" s="449"/>
      <c r="E52" s="450"/>
      <c r="F52" s="450"/>
      <c r="G52" s="450"/>
      <c r="H52" s="451"/>
      <c r="I52" s="441"/>
      <c r="J52" s="449"/>
      <c r="K52" s="450"/>
      <c r="L52" s="450"/>
      <c r="M52" s="450"/>
      <c r="N52" s="451"/>
      <c r="O52" s="443"/>
      <c r="P52" s="28"/>
      <c r="Q52" s="28"/>
      <c r="R52" s="28"/>
      <c r="S52" s="28"/>
      <c r="T52" s="28"/>
      <c r="U52" s="28"/>
    </row>
    <row r="53" spans="1:21" s="37" customFormat="1" ht="18" customHeight="1">
      <c r="A53" s="280" t="s">
        <v>88</v>
      </c>
      <c r="B53" s="313">
        <v>3</v>
      </c>
      <c r="C53" s="437">
        <f>SUM(D53:H53)</f>
        <v>1</v>
      </c>
      <c r="D53" s="452"/>
      <c r="E53" s="453"/>
      <c r="F53" s="453">
        <v>1</v>
      </c>
      <c r="G53" s="453"/>
      <c r="H53" s="454"/>
      <c r="I53" s="441">
        <f>SUM(J53:N53)</f>
        <v>2</v>
      </c>
      <c r="J53" s="452">
        <v>1</v>
      </c>
      <c r="K53" s="453"/>
      <c r="L53" s="453"/>
      <c r="M53" s="453">
        <v>1</v>
      </c>
      <c r="N53" s="454"/>
      <c r="O53" s="447"/>
      <c r="P53" s="28"/>
      <c r="Q53" s="28"/>
      <c r="R53" s="28"/>
      <c r="S53" s="28"/>
      <c r="T53" s="28"/>
      <c r="U53" s="28"/>
    </row>
    <row r="54" spans="1:21" s="29" customFormat="1" ht="18" customHeight="1">
      <c r="A54" s="287" t="s">
        <v>89</v>
      </c>
      <c r="B54" s="314">
        <v>2</v>
      </c>
      <c r="C54" s="178">
        <f>SUM(C55:C56)</f>
        <v>1</v>
      </c>
      <c r="D54" s="182">
        <f>SUM(D55:D56)</f>
        <v>1</v>
      </c>
      <c r="E54" s="149">
        <f>SUM(E55:E56)</f>
        <v>0</v>
      </c>
      <c r="F54" s="149">
        <f t="shared" ref="F54:G54" si="16">SUM(F55:F56)</f>
        <v>0</v>
      </c>
      <c r="G54" s="149">
        <f t="shared" si="16"/>
        <v>0</v>
      </c>
      <c r="H54" s="183"/>
      <c r="I54" s="184">
        <v>1</v>
      </c>
      <c r="J54" s="182">
        <f>SUM(J55:J56)</f>
        <v>0</v>
      </c>
      <c r="K54" s="149">
        <f>SUM(K55:K56)</f>
        <v>0</v>
      </c>
      <c r="L54" s="149">
        <f t="shared" ref="L54:M54" si="17">SUM(L55:L56)</f>
        <v>1</v>
      </c>
      <c r="M54" s="149">
        <f t="shared" si="17"/>
        <v>0</v>
      </c>
      <c r="N54" s="183">
        <f>SUM(N55:N56)</f>
        <v>0</v>
      </c>
      <c r="O54" s="288"/>
      <c r="P54" s="28"/>
      <c r="Q54" s="28"/>
      <c r="R54" s="28"/>
      <c r="S54" s="28"/>
      <c r="T54" s="28"/>
      <c r="U54" s="28"/>
    </row>
    <row r="55" spans="1:21" ht="18" customHeight="1">
      <c r="A55" s="278" t="s">
        <v>53</v>
      </c>
      <c r="B55" s="313">
        <v>1</v>
      </c>
      <c r="C55" s="437">
        <v>1</v>
      </c>
      <c r="D55" s="449">
        <v>1</v>
      </c>
      <c r="E55" s="450"/>
      <c r="F55" s="450"/>
      <c r="G55" s="450"/>
      <c r="H55" s="451"/>
      <c r="I55" s="441"/>
      <c r="J55" s="449"/>
      <c r="K55" s="450"/>
      <c r="L55" s="450"/>
      <c r="M55" s="450"/>
      <c r="N55" s="451"/>
      <c r="O55" s="443"/>
      <c r="P55" s="28"/>
      <c r="Q55" s="28"/>
      <c r="R55" s="28"/>
      <c r="S55" s="28"/>
      <c r="T55" s="28"/>
      <c r="U55" s="28"/>
    </row>
    <row r="56" spans="1:21" s="37" customFormat="1" ht="18" customHeight="1">
      <c r="A56" s="280" t="s">
        <v>90</v>
      </c>
      <c r="B56" s="313">
        <v>1</v>
      </c>
      <c r="C56" s="437"/>
      <c r="D56" s="449"/>
      <c r="E56" s="450"/>
      <c r="F56" s="450"/>
      <c r="G56" s="450"/>
      <c r="H56" s="451"/>
      <c r="I56" s="441">
        <v>1</v>
      </c>
      <c r="J56" s="449"/>
      <c r="K56" s="450"/>
      <c r="L56" s="450">
        <v>1</v>
      </c>
      <c r="M56" s="450"/>
      <c r="N56" s="451"/>
      <c r="O56" s="447"/>
      <c r="P56" s="28"/>
      <c r="Q56" s="28"/>
      <c r="R56" s="28"/>
      <c r="S56" s="28"/>
      <c r="T56" s="28"/>
      <c r="U56" s="28"/>
    </row>
    <row r="57" spans="1:21" s="29" customFormat="1" ht="18" customHeight="1">
      <c r="A57" s="287" t="s">
        <v>91</v>
      </c>
      <c r="B57" s="314">
        <v>2</v>
      </c>
      <c r="C57" s="178"/>
      <c r="D57" s="182"/>
      <c r="E57" s="149"/>
      <c r="F57" s="149"/>
      <c r="G57" s="149"/>
      <c r="H57" s="183"/>
      <c r="I57" s="184">
        <v>2</v>
      </c>
      <c r="J57" s="182">
        <v>2</v>
      </c>
      <c r="K57" s="149"/>
      <c r="L57" s="149"/>
      <c r="M57" s="149"/>
      <c r="N57" s="183"/>
      <c r="O57" s="288"/>
      <c r="P57" s="28"/>
      <c r="Q57" s="28"/>
      <c r="R57" s="28"/>
      <c r="S57" s="28"/>
      <c r="T57" s="28"/>
      <c r="U57" s="28"/>
    </row>
    <row r="58" spans="1:21" ht="18" customHeight="1" thickBot="1">
      <c r="A58" s="292" t="s">
        <v>55</v>
      </c>
      <c r="B58" s="330">
        <v>2</v>
      </c>
      <c r="C58" s="455"/>
      <c r="D58" s="461"/>
      <c r="E58" s="462"/>
      <c r="F58" s="462"/>
      <c r="G58" s="462"/>
      <c r="H58" s="463"/>
      <c r="I58" s="456">
        <v>2</v>
      </c>
      <c r="J58" s="461">
        <v>2</v>
      </c>
      <c r="K58" s="462"/>
      <c r="L58" s="462"/>
      <c r="M58" s="462"/>
      <c r="N58" s="463"/>
      <c r="O58" s="457"/>
      <c r="P58" s="28"/>
      <c r="Q58" s="28"/>
      <c r="R58" s="28"/>
      <c r="S58" s="28"/>
      <c r="T58" s="28"/>
      <c r="U58" s="28"/>
    </row>
    <row r="59" spans="1:21">
      <c r="T59" s="28"/>
      <c r="U59" s="28"/>
    </row>
    <row r="60" spans="1:21">
      <c r="A60" s="733"/>
      <c r="B60" s="733"/>
      <c r="C60" s="733"/>
      <c r="D60" s="733"/>
      <c r="E60" s="733"/>
      <c r="F60" s="733"/>
    </row>
  </sheetData>
  <mergeCells count="9">
    <mergeCell ref="M4:O4"/>
    <mergeCell ref="A2:O2"/>
    <mergeCell ref="A3:O3"/>
    <mergeCell ref="A60:F60"/>
    <mergeCell ref="A5:A6"/>
    <mergeCell ref="B5:B6"/>
    <mergeCell ref="O5:O6"/>
    <mergeCell ref="C5:H5"/>
    <mergeCell ref="I5:N5"/>
  </mergeCells>
  <phoneticPr fontId="3" type="noConversion"/>
  <printOptions horizontalCentered="1"/>
  <pageMargins left="0.66" right="0.78740157480314965" top="0.65" bottom="0.59055118110236227" header="0.51181102362204722" footer="0.51181102362204722"/>
  <pageSetup paperSize="9" scale="71" orientation="portrait" r:id="rId1"/>
  <headerFooter alignWithMargins="0"/>
  <rowBreaks count="1" manualBreakCount="1">
    <brk id="58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view="pageBreakPreview" zoomScaleNormal="75" zoomScaleSheetLayoutView="80" workbookViewId="0">
      <pane ySplit="9" topLeftCell="A22" activePane="bottomLeft" state="frozen"/>
      <selection pane="bottomLeft" activeCell="A2" sqref="A2:K2"/>
    </sheetView>
  </sheetViews>
  <sheetFormatPr defaultRowHeight="13.5"/>
  <cols>
    <col min="1" max="1" width="14.109375" style="33" customWidth="1"/>
    <col min="2" max="10" width="8" style="6" customWidth="1"/>
    <col min="11" max="11" width="9.109375" style="6" customWidth="1"/>
    <col min="12" max="12" width="7.5546875" style="6" customWidth="1"/>
    <col min="13" max="16384" width="8.88671875" style="6"/>
  </cols>
  <sheetData>
    <row r="1" spans="1:14" ht="8.25" customHeight="1"/>
    <row r="2" spans="1:14" s="21" customFormat="1" ht="25.5">
      <c r="A2" s="665" t="s">
        <v>704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8"/>
    </row>
    <row r="3" spans="1:14" s="9" customFormat="1" ht="14.25">
      <c r="A3" s="720" t="s">
        <v>716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</row>
    <row r="4" spans="1:14" s="27" customFormat="1" ht="12.75" customHeight="1" thickBot="1">
      <c r="A4" s="32"/>
      <c r="J4" s="12"/>
      <c r="K4" s="31" t="s">
        <v>26</v>
      </c>
    </row>
    <row r="5" spans="1:14" ht="24.75" customHeight="1">
      <c r="A5" s="729" t="s">
        <v>16</v>
      </c>
      <c r="B5" s="725" t="s">
        <v>130</v>
      </c>
      <c r="C5" s="725" t="s">
        <v>150</v>
      </c>
      <c r="D5" s="725"/>
      <c r="E5" s="725"/>
      <c r="F5" s="725" t="s">
        <v>151</v>
      </c>
      <c r="G5" s="725"/>
      <c r="H5" s="725"/>
      <c r="I5" s="725"/>
      <c r="J5" s="725"/>
      <c r="K5" s="726" t="s">
        <v>28</v>
      </c>
    </row>
    <row r="6" spans="1:14" ht="30.75" customHeight="1" thickBot="1">
      <c r="A6" s="731"/>
      <c r="B6" s="724"/>
      <c r="C6" s="241" t="s">
        <v>152</v>
      </c>
      <c r="D6" s="241" t="s">
        <v>153</v>
      </c>
      <c r="E6" s="293" t="s">
        <v>215</v>
      </c>
      <c r="F6" s="241" t="s">
        <v>154</v>
      </c>
      <c r="G6" s="241" t="s">
        <v>155</v>
      </c>
      <c r="H6" s="241" t="s">
        <v>165</v>
      </c>
      <c r="I6" s="241" t="s">
        <v>166</v>
      </c>
      <c r="J6" s="241" t="s">
        <v>33</v>
      </c>
      <c r="K6" s="738"/>
    </row>
    <row r="7" spans="1:14" ht="16.5" customHeight="1" thickTop="1">
      <c r="A7" s="294" t="s">
        <v>160</v>
      </c>
      <c r="B7" s="228">
        <f t="shared" ref="B7:K7" si="0">SUM(B10,B13,B16,B19,B22,B25,B28,B31,B33,B36,B39,B42,B45,B48,B51,B54,B57)</f>
        <v>1</v>
      </c>
      <c r="C7" s="228">
        <f t="shared" si="0"/>
        <v>0</v>
      </c>
      <c r="D7" s="228">
        <f t="shared" si="0"/>
        <v>1</v>
      </c>
      <c r="E7" s="228">
        <f t="shared" si="0"/>
        <v>0</v>
      </c>
      <c r="F7" s="228">
        <f t="shared" si="0"/>
        <v>0</v>
      </c>
      <c r="G7" s="228">
        <f t="shared" si="0"/>
        <v>0</v>
      </c>
      <c r="H7" s="228">
        <f t="shared" si="0"/>
        <v>0</v>
      </c>
      <c r="I7" s="228">
        <f t="shared" si="0"/>
        <v>1</v>
      </c>
      <c r="J7" s="228">
        <f t="shared" si="0"/>
        <v>0</v>
      </c>
      <c r="K7" s="273">
        <f t="shared" si="0"/>
        <v>0</v>
      </c>
    </row>
    <row r="8" spans="1:14" ht="16.5" customHeight="1">
      <c r="A8" s="295" t="s">
        <v>161</v>
      </c>
      <c r="B8" s="229">
        <f>SUM(B11,B14,B17,B20,B23,B26,B29,B32,B34,B37,B40,B43,B46,B49,B52,B55,B58)</f>
        <v>1</v>
      </c>
      <c r="C8" s="229">
        <f t="shared" ref="C8:K8" si="1">SUM(C11,C14,C17,C20,C23,C26,C29,C32,C34,C37,C40,C43,C46,C49,C52,C55,C58)</f>
        <v>0</v>
      </c>
      <c r="D8" s="229">
        <f t="shared" si="1"/>
        <v>1</v>
      </c>
      <c r="E8" s="229">
        <f t="shared" si="1"/>
        <v>0</v>
      </c>
      <c r="F8" s="229">
        <f t="shared" si="1"/>
        <v>0</v>
      </c>
      <c r="G8" s="229">
        <f t="shared" si="1"/>
        <v>0</v>
      </c>
      <c r="H8" s="229">
        <f t="shared" si="1"/>
        <v>0</v>
      </c>
      <c r="I8" s="229">
        <f t="shared" si="1"/>
        <v>1</v>
      </c>
      <c r="J8" s="229">
        <f t="shared" si="1"/>
        <v>0</v>
      </c>
      <c r="K8" s="275">
        <f t="shared" si="1"/>
        <v>0</v>
      </c>
    </row>
    <row r="9" spans="1:14" ht="16.5" customHeight="1">
      <c r="A9" s="295" t="s">
        <v>162</v>
      </c>
      <c r="B9" s="229">
        <f t="shared" ref="B9:K9" si="2">SUM(B12,B15,B18,B21,B24,B27,B30,B35,B38,B41,B44,B47,B50,B53,B56)</f>
        <v>0</v>
      </c>
      <c r="C9" s="229">
        <f t="shared" si="2"/>
        <v>0</v>
      </c>
      <c r="D9" s="229">
        <f t="shared" si="2"/>
        <v>0</v>
      </c>
      <c r="E9" s="229">
        <f t="shared" si="2"/>
        <v>0</v>
      </c>
      <c r="F9" s="229">
        <f t="shared" si="2"/>
        <v>0</v>
      </c>
      <c r="G9" s="229">
        <f t="shared" si="2"/>
        <v>0</v>
      </c>
      <c r="H9" s="229">
        <f t="shared" si="2"/>
        <v>0</v>
      </c>
      <c r="I9" s="229">
        <f t="shared" si="2"/>
        <v>0</v>
      </c>
      <c r="J9" s="229">
        <f t="shared" si="2"/>
        <v>0</v>
      </c>
      <c r="K9" s="275">
        <f t="shared" si="2"/>
        <v>0</v>
      </c>
    </row>
    <row r="10" spans="1:14" s="54" customFormat="1" ht="17.25" customHeight="1">
      <c r="A10" s="287" t="s">
        <v>63</v>
      </c>
      <c r="B10" s="5"/>
      <c r="C10" s="5"/>
      <c r="D10" s="5"/>
      <c r="E10" s="5"/>
      <c r="F10" s="5"/>
      <c r="G10" s="5"/>
      <c r="H10" s="5"/>
      <c r="I10" s="5"/>
      <c r="J10" s="5"/>
      <c r="K10" s="263"/>
      <c r="L10" s="6"/>
      <c r="M10" s="6"/>
      <c r="N10" s="6"/>
    </row>
    <row r="11" spans="1:14" s="39" customFormat="1" ht="17.25" customHeight="1">
      <c r="A11" s="278" t="s">
        <v>119</v>
      </c>
      <c r="B11" s="17"/>
      <c r="C11" s="17"/>
      <c r="D11" s="17"/>
      <c r="E11" s="17"/>
      <c r="F11" s="17"/>
      <c r="G11" s="17"/>
      <c r="H11" s="17"/>
      <c r="I11" s="17"/>
      <c r="J11" s="17"/>
      <c r="K11" s="296"/>
      <c r="L11" s="6"/>
      <c r="M11" s="6"/>
      <c r="N11" s="6"/>
    </row>
    <row r="12" spans="1:14" s="39" customFormat="1" ht="17.25" customHeight="1">
      <c r="A12" s="280" t="s">
        <v>68</v>
      </c>
      <c r="B12" s="17"/>
      <c r="C12" s="55"/>
      <c r="D12" s="55"/>
      <c r="E12" s="55"/>
      <c r="F12" s="55"/>
      <c r="G12" s="55"/>
      <c r="H12" s="55"/>
      <c r="I12" s="55"/>
      <c r="J12" s="55"/>
      <c r="K12" s="296"/>
      <c r="L12" s="6"/>
      <c r="M12" s="6"/>
      <c r="N12" s="6"/>
    </row>
    <row r="13" spans="1:14" s="54" customFormat="1" ht="17.25" customHeight="1">
      <c r="A13" s="287" t="s">
        <v>64</v>
      </c>
      <c r="B13" s="5"/>
      <c r="C13" s="5"/>
      <c r="D13" s="5"/>
      <c r="E13" s="5"/>
      <c r="F13" s="5"/>
      <c r="G13" s="5"/>
      <c r="H13" s="5"/>
      <c r="I13" s="5"/>
      <c r="J13" s="5"/>
      <c r="K13" s="263"/>
      <c r="L13" s="6"/>
      <c r="M13" s="6"/>
      <c r="N13" s="6"/>
    </row>
    <row r="14" spans="1:14" s="54" customFormat="1" ht="17.25" customHeight="1">
      <c r="A14" s="278" t="s">
        <v>37</v>
      </c>
      <c r="B14" s="17"/>
      <c r="C14" s="17"/>
      <c r="D14" s="17"/>
      <c r="E14" s="17"/>
      <c r="F14" s="17"/>
      <c r="G14" s="17"/>
      <c r="H14" s="17"/>
      <c r="I14" s="17"/>
      <c r="J14" s="17"/>
      <c r="K14" s="297"/>
      <c r="L14" s="6"/>
      <c r="M14" s="6"/>
      <c r="N14" s="6"/>
    </row>
    <row r="15" spans="1:14" s="54" customFormat="1" ht="17.25" customHeight="1">
      <c r="A15" s="280" t="s">
        <v>123</v>
      </c>
      <c r="B15" s="17"/>
      <c r="C15" s="26"/>
      <c r="D15" s="26"/>
      <c r="E15" s="26"/>
      <c r="F15" s="26"/>
      <c r="G15" s="26"/>
      <c r="H15" s="26"/>
      <c r="I15" s="26"/>
      <c r="J15" s="26"/>
      <c r="K15" s="297"/>
      <c r="L15" s="6"/>
      <c r="M15" s="6"/>
      <c r="N15" s="6"/>
    </row>
    <row r="16" spans="1:14" s="54" customFormat="1" ht="17.25" customHeight="1">
      <c r="A16" s="287" t="s">
        <v>108</v>
      </c>
      <c r="B16" s="5"/>
      <c r="C16" s="5"/>
      <c r="D16" s="5"/>
      <c r="E16" s="5"/>
      <c r="F16" s="5"/>
      <c r="G16" s="5"/>
      <c r="H16" s="5"/>
      <c r="I16" s="5"/>
      <c r="J16" s="5"/>
      <c r="K16" s="263"/>
      <c r="L16" s="6"/>
      <c r="M16" s="6"/>
      <c r="N16" s="6"/>
    </row>
    <row r="17" spans="1:14" s="54" customFormat="1" ht="17.25" customHeight="1">
      <c r="A17" s="278" t="s">
        <v>109</v>
      </c>
      <c r="B17" s="17"/>
      <c r="C17" s="17"/>
      <c r="D17" s="17"/>
      <c r="E17" s="17"/>
      <c r="F17" s="17"/>
      <c r="G17" s="17"/>
      <c r="H17" s="17"/>
      <c r="I17" s="17"/>
      <c r="J17" s="17"/>
      <c r="K17" s="297"/>
      <c r="L17" s="6"/>
      <c r="M17" s="6"/>
      <c r="N17" s="6"/>
    </row>
    <row r="18" spans="1:14" s="54" customFormat="1" ht="17.25" customHeight="1">
      <c r="A18" s="280" t="s">
        <v>124</v>
      </c>
      <c r="B18" s="17"/>
      <c r="C18" s="17"/>
      <c r="D18" s="17"/>
      <c r="E18" s="17"/>
      <c r="F18" s="17"/>
      <c r="G18" s="17"/>
      <c r="H18" s="17"/>
      <c r="I18" s="17"/>
      <c r="J18" s="17"/>
      <c r="K18" s="297"/>
      <c r="L18" s="6"/>
      <c r="M18" s="6"/>
      <c r="N18" s="6"/>
    </row>
    <row r="19" spans="1:14" s="54" customFormat="1" ht="17.25" customHeight="1">
      <c r="A19" s="287" t="s">
        <v>110</v>
      </c>
      <c r="B19" s="5"/>
      <c r="C19" s="5"/>
      <c r="D19" s="5"/>
      <c r="E19" s="5"/>
      <c r="F19" s="5"/>
      <c r="G19" s="5"/>
      <c r="H19" s="5"/>
      <c r="I19" s="5"/>
      <c r="J19" s="5"/>
      <c r="K19" s="263"/>
      <c r="L19" s="6"/>
      <c r="M19" s="6"/>
      <c r="N19" s="6"/>
    </row>
    <row r="20" spans="1:14" s="54" customFormat="1" ht="17.25" customHeight="1">
      <c r="A20" s="278" t="s">
        <v>39</v>
      </c>
      <c r="B20" s="17"/>
      <c r="C20" s="17"/>
      <c r="D20" s="17"/>
      <c r="E20" s="17"/>
      <c r="F20" s="17"/>
      <c r="G20" s="17"/>
      <c r="H20" s="17"/>
      <c r="I20" s="17"/>
      <c r="J20" s="17"/>
      <c r="K20" s="297"/>
      <c r="L20" s="6"/>
      <c r="M20" s="6"/>
      <c r="N20" s="6"/>
    </row>
    <row r="21" spans="1:14" s="54" customFormat="1" ht="17.25" customHeight="1">
      <c r="A21" s="280" t="s">
        <v>125</v>
      </c>
      <c r="B21" s="17"/>
      <c r="C21" s="17"/>
      <c r="D21" s="17"/>
      <c r="E21" s="17"/>
      <c r="F21" s="17"/>
      <c r="G21" s="17"/>
      <c r="H21" s="17"/>
      <c r="I21" s="17"/>
      <c r="J21" s="17"/>
      <c r="K21" s="297"/>
      <c r="L21" s="6"/>
      <c r="M21" s="6"/>
      <c r="N21" s="6"/>
    </row>
    <row r="22" spans="1:14" s="54" customFormat="1" ht="17.25" customHeight="1">
      <c r="A22" s="287" t="s">
        <v>111</v>
      </c>
      <c r="B22" s="5"/>
      <c r="C22" s="5"/>
      <c r="D22" s="5"/>
      <c r="E22" s="5"/>
      <c r="F22" s="5"/>
      <c r="G22" s="5"/>
      <c r="H22" s="5"/>
      <c r="I22" s="5"/>
      <c r="J22" s="5"/>
      <c r="K22" s="263"/>
      <c r="L22" s="6"/>
      <c r="M22" s="6"/>
      <c r="N22" s="6"/>
    </row>
    <row r="23" spans="1:14" s="56" customFormat="1" ht="17.25" customHeight="1">
      <c r="A23" s="278" t="s">
        <v>40</v>
      </c>
      <c r="B23" s="17"/>
      <c r="C23" s="17"/>
      <c r="D23" s="17"/>
      <c r="E23" s="17"/>
      <c r="F23" s="17"/>
      <c r="G23" s="17"/>
      <c r="H23" s="17"/>
      <c r="I23" s="17"/>
      <c r="J23" s="17"/>
      <c r="K23" s="266"/>
      <c r="L23" s="6"/>
      <c r="M23" s="6"/>
      <c r="N23" s="6"/>
    </row>
    <row r="24" spans="1:14" s="54" customFormat="1" ht="17.25" customHeight="1">
      <c r="A24" s="280" t="s">
        <v>126</v>
      </c>
      <c r="B24" s="17"/>
      <c r="C24" s="17"/>
      <c r="D24" s="17"/>
      <c r="E24" s="17"/>
      <c r="F24" s="17"/>
      <c r="G24" s="17"/>
      <c r="H24" s="17"/>
      <c r="I24" s="17"/>
      <c r="J24" s="17"/>
      <c r="K24" s="297"/>
      <c r="L24" s="6"/>
      <c r="M24" s="6"/>
      <c r="N24" s="6"/>
    </row>
    <row r="25" spans="1:14" s="54" customFormat="1" ht="17.25" customHeight="1">
      <c r="A25" s="287" t="s">
        <v>112</v>
      </c>
      <c r="B25" s="5"/>
      <c r="C25" s="5"/>
      <c r="D25" s="5"/>
      <c r="E25" s="5"/>
      <c r="F25" s="5"/>
      <c r="G25" s="5"/>
      <c r="H25" s="5"/>
      <c r="I25" s="5"/>
      <c r="J25" s="5"/>
      <c r="K25" s="263"/>
      <c r="L25" s="6"/>
      <c r="M25" s="6"/>
      <c r="N25" s="6"/>
    </row>
    <row r="26" spans="1:14" s="56" customFormat="1" ht="17.25" customHeight="1">
      <c r="A26" s="278" t="s">
        <v>113</v>
      </c>
      <c r="B26" s="17"/>
      <c r="C26" s="17"/>
      <c r="D26" s="17"/>
      <c r="E26" s="17"/>
      <c r="F26" s="17"/>
      <c r="G26" s="17"/>
      <c r="H26" s="17"/>
      <c r="I26" s="17"/>
      <c r="J26" s="17"/>
      <c r="K26" s="297"/>
      <c r="L26" s="6"/>
      <c r="M26" s="6"/>
      <c r="N26" s="6"/>
    </row>
    <row r="27" spans="1:14" s="56" customFormat="1" ht="17.25" customHeight="1">
      <c r="A27" s="280" t="s">
        <v>75</v>
      </c>
      <c r="B27" s="17"/>
      <c r="C27" s="17"/>
      <c r="D27" s="17"/>
      <c r="E27" s="17"/>
      <c r="F27" s="17"/>
      <c r="G27" s="17"/>
      <c r="H27" s="17"/>
      <c r="I27" s="17"/>
      <c r="J27" s="17"/>
      <c r="K27" s="297"/>
      <c r="L27" s="6"/>
      <c r="M27" s="6"/>
      <c r="N27" s="6"/>
    </row>
    <row r="28" spans="1:14" ht="17.25" customHeight="1">
      <c r="A28" s="287" t="s">
        <v>77</v>
      </c>
      <c r="B28" s="5"/>
      <c r="C28" s="5"/>
      <c r="D28" s="5"/>
      <c r="E28" s="5"/>
      <c r="F28" s="5"/>
      <c r="G28" s="5"/>
      <c r="H28" s="5"/>
      <c r="I28" s="5"/>
      <c r="J28" s="5"/>
      <c r="K28" s="263"/>
    </row>
    <row r="29" spans="1:14" ht="17.25" customHeight="1">
      <c r="A29" s="278" t="s">
        <v>76</v>
      </c>
      <c r="B29" s="17"/>
      <c r="C29" s="17"/>
      <c r="D29" s="17"/>
      <c r="E29" s="17"/>
      <c r="F29" s="17"/>
      <c r="G29" s="17"/>
      <c r="H29" s="17"/>
      <c r="I29" s="17"/>
      <c r="J29" s="17"/>
      <c r="K29" s="298"/>
    </row>
    <row r="30" spans="1:14" ht="17.25" customHeight="1">
      <c r="A30" s="280" t="s">
        <v>78</v>
      </c>
      <c r="B30" s="17"/>
      <c r="C30" s="17"/>
      <c r="D30" s="17"/>
      <c r="E30" s="17"/>
      <c r="F30" s="17"/>
      <c r="G30" s="17"/>
      <c r="H30" s="17"/>
      <c r="I30" s="17"/>
      <c r="J30" s="17"/>
      <c r="K30" s="298"/>
    </row>
    <row r="31" spans="1:14" ht="17.25" customHeight="1">
      <c r="A31" s="287" t="s">
        <v>197</v>
      </c>
      <c r="B31" s="5"/>
      <c r="C31" s="5"/>
      <c r="D31" s="5"/>
      <c r="E31" s="5"/>
      <c r="F31" s="5"/>
      <c r="G31" s="5"/>
      <c r="H31" s="5"/>
      <c r="I31" s="5"/>
      <c r="J31" s="5"/>
      <c r="K31" s="263"/>
    </row>
    <row r="32" spans="1:14" ht="17.25" customHeight="1">
      <c r="A32" s="282" t="s">
        <v>196</v>
      </c>
      <c r="B32" s="17"/>
      <c r="C32" s="17"/>
      <c r="D32" s="17"/>
      <c r="E32" s="17"/>
      <c r="F32" s="17"/>
      <c r="G32" s="17"/>
      <c r="H32" s="17"/>
      <c r="I32" s="17"/>
      <c r="J32" s="17"/>
      <c r="K32" s="298"/>
    </row>
    <row r="33" spans="1:11" ht="17.25" customHeight="1">
      <c r="A33" s="287" t="s">
        <v>148</v>
      </c>
      <c r="B33" s="5"/>
      <c r="C33" s="5"/>
      <c r="D33" s="5"/>
      <c r="E33" s="5"/>
      <c r="F33" s="5"/>
      <c r="G33" s="5"/>
      <c r="H33" s="5"/>
      <c r="I33" s="5"/>
      <c r="J33" s="5"/>
      <c r="K33" s="263"/>
    </row>
    <row r="34" spans="1:11" ht="17.25" customHeight="1">
      <c r="A34" s="278" t="s">
        <v>42</v>
      </c>
      <c r="B34" s="17"/>
      <c r="C34" s="17"/>
      <c r="D34" s="17"/>
      <c r="E34" s="17"/>
      <c r="F34" s="17"/>
      <c r="G34" s="17"/>
      <c r="H34" s="17"/>
      <c r="I34" s="17"/>
      <c r="J34" s="17"/>
      <c r="K34" s="299"/>
    </row>
    <row r="35" spans="1:11" ht="17.25" customHeight="1">
      <c r="A35" s="280" t="s">
        <v>80</v>
      </c>
      <c r="B35" s="17"/>
      <c r="C35" s="17"/>
      <c r="D35" s="17"/>
      <c r="E35" s="17"/>
      <c r="F35" s="17"/>
      <c r="G35" s="17"/>
      <c r="H35" s="17"/>
      <c r="I35" s="17"/>
      <c r="J35" s="17"/>
      <c r="K35" s="298"/>
    </row>
    <row r="36" spans="1:11" ht="17.25" customHeight="1">
      <c r="A36" s="287" t="s">
        <v>149</v>
      </c>
      <c r="B36" s="5"/>
      <c r="C36" s="5"/>
      <c r="D36" s="5"/>
      <c r="E36" s="5"/>
      <c r="F36" s="5"/>
      <c r="G36" s="5"/>
      <c r="H36" s="5"/>
      <c r="I36" s="5"/>
      <c r="J36" s="5"/>
      <c r="K36" s="263"/>
    </row>
    <row r="37" spans="1:11" ht="17.25" customHeight="1">
      <c r="A37" s="278" t="s">
        <v>62</v>
      </c>
      <c r="B37" s="17"/>
      <c r="C37" s="17"/>
      <c r="D37" s="17"/>
      <c r="E37" s="17"/>
      <c r="F37" s="17"/>
      <c r="G37" s="17"/>
      <c r="H37" s="17"/>
      <c r="I37" s="17"/>
      <c r="J37" s="17"/>
      <c r="K37" s="298"/>
    </row>
    <row r="38" spans="1:11" ht="17.25" customHeight="1">
      <c r="A38" s="280" t="s">
        <v>81</v>
      </c>
      <c r="B38" s="17"/>
      <c r="C38" s="17"/>
      <c r="D38" s="17"/>
      <c r="E38" s="17"/>
      <c r="F38" s="17"/>
      <c r="G38" s="17"/>
      <c r="H38" s="17"/>
      <c r="I38" s="17"/>
      <c r="J38" s="17"/>
      <c r="K38" s="298"/>
    </row>
    <row r="39" spans="1:11" ht="17.25" customHeight="1">
      <c r="A39" s="287" t="s">
        <v>115</v>
      </c>
      <c r="B39" s="5"/>
      <c r="C39" s="5"/>
      <c r="D39" s="5"/>
      <c r="E39" s="5"/>
      <c r="F39" s="5"/>
      <c r="G39" s="5"/>
      <c r="H39" s="5"/>
      <c r="I39" s="5"/>
      <c r="J39" s="5"/>
      <c r="K39" s="263"/>
    </row>
    <row r="40" spans="1:11" ht="17.25" customHeight="1">
      <c r="A40" s="290" t="s">
        <v>114</v>
      </c>
      <c r="B40" s="17"/>
      <c r="C40" s="17"/>
      <c r="D40" s="17"/>
      <c r="E40" s="17"/>
      <c r="F40" s="17"/>
      <c r="G40" s="17"/>
      <c r="H40" s="17"/>
      <c r="I40" s="17"/>
      <c r="J40" s="17"/>
      <c r="K40" s="298"/>
    </row>
    <row r="41" spans="1:11" ht="17.25" customHeight="1">
      <c r="A41" s="280" t="s">
        <v>120</v>
      </c>
      <c r="B41" s="17"/>
      <c r="C41" s="17"/>
      <c r="D41" s="17"/>
      <c r="E41" s="17"/>
      <c r="F41" s="17"/>
      <c r="G41" s="17"/>
      <c r="H41" s="17"/>
      <c r="I41" s="17"/>
      <c r="J41" s="17"/>
      <c r="K41" s="298"/>
    </row>
    <row r="42" spans="1:11" ht="17.25" customHeight="1">
      <c r="A42" s="287" t="s">
        <v>82</v>
      </c>
      <c r="B42" s="5">
        <v>1</v>
      </c>
      <c r="C42" s="5"/>
      <c r="D42" s="5">
        <v>1</v>
      </c>
      <c r="E42" s="5"/>
      <c r="F42" s="5"/>
      <c r="G42" s="5"/>
      <c r="H42" s="5"/>
      <c r="I42" s="5">
        <v>1</v>
      </c>
      <c r="J42" s="5"/>
      <c r="K42" s="263"/>
    </row>
    <row r="43" spans="1:11" ht="17.25" customHeight="1">
      <c r="A43" s="278" t="s">
        <v>45</v>
      </c>
      <c r="B43" s="17">
        <v>1</v>
      </c>
      <c r="C43" s="17"/>
      <c r="D43" s="17">
        <v>1</v>
      </c>
      <c r="E43" s="17"/>
      <c r="F43" s="17"/>
      <c r="G43" s="17"/>
      <c r="H43" s="17"/>
      <c r="I43" s="17">
        <v>1</v>
      </c>
      <c r="J43" s="17"/>
      <c r="K43" s="298"/>
    </row>
    <row r="44" spans="1:11" ht="17.25" customHeight="1">
      <c r="A44" s="280" t="s">
        <v>83</v>
      </c>
      <c r="B44" s="17"/>
      <c r="C44" s="67"/>
      <c r="D44" s="67"/>
      <c r="E44" s="67"/>
      <c r="F44" s="67"/>
      <c r="G44" s="67"/>
      <c r="H44" s="67"/>
      <c r="I44" s="67"/>
      <c r="J44" s="67"/>
      <c r="K44" s="298"/>
    </row>
    <row r="45" spans="1:11" ht="17.25" customHeight="1">
      <c r="A45" s="287" t="s">
        <v>84</v>
      </c>
      <c r="B45" s="5"/>
      <c r="C45" s="5"/>
      <c r="D45" s="5"/>
      <c r="E45" s="5"/>
      <c r="F45" s="5"/>
      <c r="G45" s="5"/>
      <c r="H45" s="5"/>
      <c r="I45" s="5"/>
      <c r="J45" s="5"/>
      <c r="K45" s="263"/>
    </row>
    <row r="46" spans="1:11" ht="17.25" customHeight="1">
      <c r="A46" s="291" t="s">
        <v>47</v>
      </c>
      <c r="B46" s="17"/>
      <c r="C46" s="17"/>
      <c r="D46" s="17"/>
      <c r="E46" s="17"/>
      <c r="F46" s="17"/>
      <c r="G46" s="17"/>
      <c r="H46" s="17"/>
      <c r="I46" s="17"/>
      <c r="J46" s="17"/>
      <c r="K46" s="298"/>
    </row>
    <row r="47" spans="1:11" ht="17.25" customHeight="1">
      <c r="A47" s="280" t="s">
        <v>85</v>
      </c>
      <c r="B47" s="17"/>
      <c r="C47" s="17"/>
      <c r="D47" s="17"/>
      <c r="E47" s="17"/>
      <c r="F47" s="17"/>
      <c r="G47" s="17"/>
      <c r="H47" s="17"/>
      <c r="I47" s="17"/>
      <c r="J47" s="17"/>
      <c r="K47" s="298"/>
    </row>
    <row r="48" spans="1:11" ht="17.25" customHeight="1">
      <c r="A48" s="287" t="s">
        <v>117</v>
      </c>
      <c r="B48" s="5"/>
      <c r="C48" s="5"/>
      <c r="D48" s="5"/>
      <c r="E48" s="5"/>
      <c r="F48" s="5"/>
      <c r="G48" s="5"/>
      <c r="H48" s="5"/>
      <c r="I48" s="5"/>
      <c r="J48" s="5"/>
      <c r="K48" s="263"/>
    </row>
    <row r="49" spans="1:11" ht="17.25" customHeight="1">
      <c r="A49" s="278" t="s">
        <v>116</v>
      </c>
      <c r="B49" s="17"/>
      <c r="C49" s="17"/>
      <c r="D49" s="17"/>
      <c r="E49" s="17"/>
      <c r="F49" s="17"/>
      <c r="G49" s="17"/>
      <c r="H49" s="17"/>
      <c r="I49" s="17"/>
      <c r="J49" s="17"/>
      <c r="K49" s="298"/>
    </row>
    <row r="50" spans="1:11" ht="17.25" customHeight="1">
      <c r="A50" s="280" t="s">
        <v>86</v>
      </c>
      <c r="B50" s="17"/>
      <c r="C50" s="17"/>
      <c r="D50" s="17"/>
      <c r="E50" s="17"/>
      <c r="F50" s="17"/>
      <c r="G50" s="17"/>
      <c r="H50" s="17"/>
      <c r="I50" s="17"/>
      <c r="J50" s="17"/>
      <c r="K50" s="298"/>
    </row>
    <row r="51" spans="1:11" ht="17.25" customHeight="1">
      <c r="A51" s="287" t="s">
        <v>87</v>
      </c>
      <c r="B51" s="5"/>
      <c r="C51" s="5"/>
      <c r="D51" s="5"/>
      <c r="E51" s="5"/>
      <c r="F51" s="5"/>
      <c r="G51" s="5"/>
      <c r="H51" s="5"/>
      <c r="I51" s="5"/>
      <c r="J51" s="5"/>
      <c r="K51" s="263"/>
    </row>
    <row r="52" spans="1:11" ht="17.25" customHeight="1">
      <c r="A52" s="278" t="s">
        <v>51</v>
      </c>
      <c r="B52" s="17"/>
      <c r="C52" s="17"/>
      <c r="D52" s="17"/>
      <c r="E52" s="17"/>
      <c r="F52" s="17"/>
      <c r="G52" s="17"/>
      <c r="H52" s="17"/>
      <c r="I52" s="17"/>
      <c r="J52" s="17"/>
      <c r="K52" s="298"/>
    </row>
    <row r="53" spans="1:11" ht="17.25" customHeight="1">
      <c r="A53" s="280" t="s">
        <v>88</v>
      </c>
      <c r="B53" s="17"/>
      <c r="C53" s="67"/>
      <c r="D53" s="67"/>
      <c r="E53" s="67"/>
      <c r="F53" s="67"/>
      <c r="G53" s="67"/>
      <c r="H53" s="67"/>
      <c r="I53" s="67"/>
      <c r="J53" s="67"/>
      <c r="K53" s="298"/>
    </row>
    <row r="54" spans="1:11" ht="17.25" customHeight="1">
      <c r="A54" s="287" t="s">
        <v>89</v>
      </c>
      <c r="B54" s="5"/>
      <c r="C54" s="5"/>
      <c r="D54" s="5"/>
      <c r="E54" s="5"/>
      <c r="F54" s="5"/>
      <c r="G54" s="5"/>
      <c r="H54" s="5"/>
      <c r="I54" s="5"/>
      <c r="J54" s="5"/>
      <c r="K54" s="263"/>
    </row>
    <row r="55" spans="1:11" ht="17.25" customHeight="1">
      <c r="A55" s="278" t="s">
        <v>53</v>
      </c>
      <c r="B55" s="17"/>
      <c r="C55" s="17"/>
      <c r="D55" s="17"/>
      <c r="E55" s="17"/>
      <c r="F55" s="17"/>
      <c r="G55" s="17"/>
      <c r="H55" s="17"/>
      <c r="I55" s="17"/>
      <c r="J55" s="17"/>
      <c r="K55" s="298"/>
    </row>
    <row r="56" spans="1:11" ht="17.25" customHeight="1">
      <c r="A56" s="280" t="s">
        <v>90</v>
      </c>
      <c r="B56" s="17"/>
      <c r="C56" s="17"/>
      <c r="D56" s="17"/>
      <c r="E56" s="17"/>
      <c r="F56" s="17"/>
      <c r="G56" s="17"/>
      <c r="H56" s="17"/>
      <c r="I56" s="17"/>
      <c r="J56" s="17"/>
      <c r="K56" s="298"/>
    </row>
    <row r="57" spans="1:11" ht="17.25" customHeight="1">
      <c r="A57" s="287" t="s">
        <v>91</v>
      </c>
      <c r="B57" s="5"/>
      <c r="C57" s="5"/>
      <c r="D57" s="5"/>
      <c r="E57" s="5"/>
      <c r="F57" s="5"/>
      <c r="G57" s="5"/>
      <c r="H57" s="5"/>
      <c r="I57" s="5"/>
      <c r="J57" s="5"/>
      <c r="K57" s="263"/>
    </row>
    <row r="58" spans="1:11" ht="17.25" customHeight="1" thickBot="1">
      <c r="A58" s="292" t="s">
        <v>55</v>
      </c>
      <c r="B58" s="300"/>
      <c r="C58" s="300"/>
      <c r="D58" s="300"/>
      <c r="E58" s="300"/>
      <c r="F58" s="300"/>
      <c r="G58" s="300"/>
      <c r="H58" s="300"/>
      <c r="I58" s="300"/>
      <c r="J58" s="300"/>
      <c r="K58" s="301"/>
    </row>
  </sheetData>
  <mergeCells count="7">
    <mergeCell ref="A3:K3"/>
    <mergeCell ref="A2:K2"/>
    <mergeCell ref="C5:E5"/>
    <mergeCell ref="F5:J5"/>
    <mergeCell ref="A5:A6"/>
    <mergeCell ref="B5:B6"/>
    <mergeCell ref="K5:K6"/>
  </mergeCells>
  <phoneticPr fontId="3" type="noConversion"/>
  <printOptions horizontalCentered="1"/>
  <pageMargins left="0.78740157480314965" right="0.78740157480314965" top="0.56000000000000005" bottom="0.54" header="0.51181102362204722" footer="0.51181102362204722"/>
  <pageSetup paperSize="9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="80" zoomScaleNormal="80" zoomScaleSheetLayoutView="85" workbookViewId="0">
      <pane ySplit="5" topLeftCell="A6" activePane="bottomLeft" state="frozen"/>
      <selection pane="bottomLeft" activeCell="A2" sqref="A2:M2"/>
    </sheetView>
  </sheetViews>
  <sheetFormatPr defaultRowHeight="12"/>
  <cols>
    <col min="1" max="1" width="7.33203125" style="57" bestFit="1" customWidth="1"/>
    <col min="2" max="2" width="12.109375" style="57" bestFit="1" customWidth="1"/>
    <col min="3" max="3" width="5.88671875" style="58" customWidth="1"/>
    <col min="4" max="4" width="30.33203125" style="59" customWidth="1"/>
    <col min="5" max="5" width="7.21875" style="58" customWidth="1"/>
    <col min="6" max="6" width="9.5546875" style="58" customWidth="1"/>
    <col min="7" max="7" width="11.33203125" style="58" customWidth="1"/>
    <col min="8" max="8" width="47.6640625" style="60" customWidth="1"/>
    <col min="9" max="9" width="9.5546875" style="58" customWidth="1"/>
    <col min="10" max="10" width="9.6640625" style="58" customWidth="1"/>
    <col min="11" max="11" width="9.33203125" style="58" customWidth="1"/>
    <col min="12" max="12" width="8.88671875" style="58"/>
    <col min="13" max="13" width="8.44140625" style="58" customWidth="1"/>
    <col min="14" max="16384" width="8.88671875" style="58"/>
  </cols>
  <sheetData>
    <row r="1" spans="1:13" ht="10.5" customHeight="1"/>
    <row r="2" spans="1:13" s="65" customFormat="1" ht="48.75" customHeight="1">
      <c r="A2" s="739" t="s">
        <v>480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</row>
    <row r="3" spans="1:13" s="66" customFormat="1" ht="24.75" customHeight="1">
      <c r="A3" s="742" t="s">
        <v>396</v>
      </c>
      <c r="B3" s="742"/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</row>
    <row r="4" spans="1:13" s="66" customFormat="1" ht="18" customHeight="1" thickBot="1">
      <c r="A4" s="61"/>
      <c r="B4" s="63"/>
      <c r="C4" s="62"/>
      <c r="D4" s="61"/>
      <c r="E4" s="62"/>
      <c r="F4" s="62"/>
      <c r="G4" s="62"/>
      <c r="H4" s="64"/>
      <c r="I4" s="58"/>
      <c r="J4" s="62"/>
      <c r="K4" s="62"/>
      <c r="L4" s="62"/>
      <c r="M4" s="58"/>
    </row>
    <row r="5" spans="1:13" s="80" customFormat="1" ht="34.5" customHeight="1">
      <c r="A5" s="740" t="s">
        <v>393</v>
      </c>
      <c r="B5" s="741"/>
      <c r="C5" s="741"/>
      <c r="D5" s="413" t="s">
        <v>169</v>
      </c>
      <c r="E5" s="414" t="s">
        <v>170</v>
      </c>
      <c r="F5" s="414" t="s">
        <v>171</v>
      </c>
      <c r="G5" s="414" t="s">
        <v>664</v>
      </c>
      <c r="H5" s="414" t="s">
        <v>172</v>
      </c>
      <c r="I5" s="414" t="s">
        <v>173</v>
      </c>
      <c r="J5" s="414" t="s">
        <v>174</v>
      </c>
      <c r="K5" s="414" t="s">
        <v>175</v>
      </c>
      <c r="L5" s="414" t="s">
        <v>176</v>
      </c>
      <c r="M5" s="415" t="s">
        <v>177</v>
      </c>
    </row>
    <row r="6" spans="1:13" s="80" customFormat="1" ht="92.25" customHeight="1">
      <c r="A6" s="418">
        <v>1</v>
      </c>
      <c r="B6" s="302" t="s">
        <v>121</v>
      </c>
      <c r="C6" s="302" t="s">
        <v>398</v>
      </c>
      <c r="D6" s="420" t="s">
        <v>399</v>
      </c>
      <c r="E6" s="379" t="s">
        <v>400</v>
      </c>
      <c r="F6" s="379">
        <v>43144</v>
      </c>
      <c r="G6" s="379" t="s">
        <v>455</v>
      </c>
      <c r="H6" s="401" t="s">
        <v>401</v>
      </c>
      <c r="I6" s="379">
        <v>43161</v>
      </c>
      <c r="J6" s="400" t="s">
        <v>402</v>
      </c>
      <c r="K6" s="402" t="s">
        <v>389</v>
      </c>
      <c r="L6" s="402" t="s">
        <v>389</v>
      </c>
      <c r="M6" s="381"/>
    </row>
    <row r="7" spans="1:13" s="80" customFormat="1" ht="34.5" customHeight="1">
      <c r="A7" s="418">
        <v>2</v>
      </c>
      <c r="B7" s="302" t="s">
        <v>452</v>
      </c>
      <c r="C7" s="302" t="s">
        <v>630</v>
      </c>
      <c r="D7" s="421" t="s">
        <v>453</v>
      </c>
      <c r="E7" s="379" t="s">
        <v>454</v>
      </c>
      <c r="F7" s="379">
        <v>43171</v>
      </c>
      <c r="G7" s="379" t="s">
        <v>455</v>
      </c>
      <c r="H7" s="401" t="s">
        <v>685</v>
      </c>
      <c r="I7" s="379">
        <v>43188</v>
      </c>
      <c r="J7" s="379" t="s">
        <v>456</v>
      </c>
      <c r="K7" s="379"/>
      <c r="L7" s="379"/>
      <c r="M7" s="381"/>
    </row>
    <row r="8" spans="1:13" s="80" customFormat="1" ht="37.5" customHeight="1">
      <c r="A8" s="418">
        <v>3</v>
      </c>
      <c r="B8" s="397" t="s">
        <v>452</v>
      </c>
      <c r="C8" s="302" t="s">
        <v>457</v>
      </c>
      <c r="D8" s="422" t="s">
        <v>458</v>
      </c>
      <c r="E8" s="379" t="s">
        <v>376</v>
      </c>
      <c r="F8" s="379">
        <v>43123</v>
      </c>
      <c r="G8" s="379" t="s">
        <v>459</v>
      </c>
      <c r="H8" s="401" t="s">
        <v>686</v>
      </c>
      <c r="I8" s="379">
        <v>43143</v>
      </c>
      <c r="J8" s="379" t="s">
        <v>460</v>
      </c>
      <c r="K8" s="379"/>
      <c r="L8" s="379"/>
      <c r="M8" s="381"/>
    </row>
    <row r="9" spans="1:13" s="62" customFormat="1" ht="53.25" customHeight="1">
      <c r="A9" s="418">
        <v>4</v>
      </c>
      <c r="B9" s="302" t="s">
        <v>462</v>
      </c>
      <c r="C9" s="302" t="s">
        <v>715</v>
      </c>
      <c r="D9" s="423" t="s">
        <v>463</v>
      </c>
      <c r="E9" s="379" t="s">
        <v>454</v>
      </c>
      <c r="F9" s="379">
        <v>43124</v>
      </c>
      <c r="G9" s="379" t="s">
        <v>455</v>
      </c>
      <c r="H9" s="401" t="s">
        <v>682</v>
      </c>
      <c r="I9" s="379">
        <v>43143</v>
      </c>
      <c r="J9" s="379" t="s">
        <v>464</v>
      </c>
      <c r="K9" s="379" t="s">
        <v>381</v>
      </c>
      <c r="L9" s="379" t="s">
        <v>381</v>
      </c>
      <c r="M9" s="381"/>
    </row>
    <row r="10" spans="1:13" s="396" customFormat="1" ht="85.5" customHeight="1">
      <c r="A10" s="418">
        <v>5</v>
      </c>
      <c r="B10" s="312" t="s">
        <v>131</v>
      </c>
      <c r="C10" s="312" t="s">
        <v>466</v>
      </c>
      <c r="D10" s="424" t="s">
        <v>467</v>
      </c>
      <c r="E10" s="394" t="s">
        <v>376</v>
      </c>
      <c r="F10" s="394">
        <v>43091</v>
      </c>
      <c r="G10" s="394" t="s">
        <v>468</v>
      </c>
      <c r="H10" s="403" t="s">
        <v>469</v>
      </c>
      <c r="I10" s="394">
        <v>43109</v>
      </c>
      <c r="J10" s="394" t="s">
        <v>470</v>
      </c>
      <c r="K10" s="394"/>
      <c r="L10" s="394"/>
      <c r="M10" s="395"/>
    </row>
    <row r="11" spans="1:13" s="336" customFormat="1" ht="79.5" customHeight="1">
      <c r="A11" s="418">
        <v>6</v>
      </c>
      <c r="B11" s="397" t="s">
        <v>471</v>
      </c>
      <c r="C11" s="379" t="s">
        <v>472</v>
      </c>
      <c r="D11" s="423" t="s">
        <v>473</v>
      </c>
      <c r="E11" s="379" t="s">
        <v>474</v>
      </c>
      <c r="F11" s="379">
        <v>43217</v>
      </c>
      <c r="G11" s="379" t="s">
        <v>468</v>
      </c>
      <c r="H11" s="401" t="s">
        <v>526</v>
      </c>
      <c r="I11" s="379">
        <v>43236</v>
      </c>
      <c r="J11" s="379" t="s">
        <v>475</v>
      </c>
      <c r="K11" s="379"/>
      <c r="L11" s="379"/>
      <c r="M11" s="381"/>
    </row>
    <row r="12" spans="1:13" s="363" customFormat="1" ht="56.25" customHeight="1">
      <c r="A12" s="418">
        <v>7</v>
      </c>
      <c r="B12" s="397" t="s">
        <v>131</v>
      </c>
      <c r="C12" s="379" t="s">
        <v>476</v>
      </c>
      <c r="D12" s="423" t="s">
        <v>477</v>
      </c>
      <c r="E12" s="379" t="s">
        <v>376</v>
      </c>
      <c r="F12" s="379">
        <v>43237</v>
      </c>
      <c r="G12" s="379" t="s">
        <v>468</v>
      </c>
      <c r="H12" s="401" t="s">
        <v>478</v>
      </c>
      <c r="I12" s="379">
        <v>43243</v>
      </c>
      <c r="J12" s="379" t="s">
        <v>479</v>
      </c>
      <c r="K12" s="382"/>
      <c r="L12" s="382"/>
      <c r="M12" s="381"/>
    </row>
    <row r="13" spans="1:13" s="363" customFormat="1" ht="45.75" customHeight="1">
      <c r="A13" s="418">
        <v>8</v>
      </c>
      <c r="B13" s="302" t="s">
        <v>509</v>
      </c>
      <c r="C13" s="302" t="s">
        <v>510</v>
      </c>
      <c r="D13" s="423" t="s">
        <v>511</v>
      </c>
      <c r="E13" s="379" t="s">
        <v>512</v>
      </c>
      <c r="F13" s="379">
        <v>43395</v>
      </c>
      <c r="G13" s="379" t="s">
        <v>657</v>
      </c>
      <c r="H13" s="401" t="s">
        <v>513</v>
      </c>
      <c r="I13" s="379">
        <v>43390</v>
      </c>
      <c r="J13" s="379" t="s">
        <v>514</v>
      </c>
      <c r="K13" s="379" t="s">
        <v>389</v>
      </c>
      <c r="L13" s="379" t="s">
        <v>389</v>
      </c>
      <c r="M13" s="381"/>
    </row>
    <row r="14" spans="1:13" s="363" customFormat="1" ht="44.25" customHeight="1">
      <c r="A14" s="418">
        <v>9</v>
      </c>
      <c r="B14" s="397" t="s">
        <v>509</v>
      </c>
      <c r="C14" s="302" t="s">
        <v>515</v>
      </c>
      <c r="D14" s="423" t="s">
        <v>516</v>
      </c>
      <c r="E14" s="379" t="s">
        <v>512</v>
      </c>
      <c r="F14" s="379">
        <v>43322</v>
      </c>
      <c r="G14" s="379" t="s">
        <v>657</v>
      </c>
      <c r="H14" s="401" t="s">
        <v>713</v>
      </c>
      <c r="I14" s="379">
        <v>43341</v>
      </c>
      <c r="J14" s="379" t="s">
        <v>517</v>
      </c>
      <c r="K14" s="379"/>
      <c r="L14" s="379"/>
      <c r="M14" s="381"/>
    </row>
    <row r="15" spans="1:13" s="363" customFormat="1" ht="93" customHeight="1">
      <c r="A15" s="418">
        <v>10</v>
      </c>
      <c r="B15" s="397" t="s">
        <v>509</v>
      </c>
      <c r="C15" s="302" t="s">
        <v>518</v>
      </c>
      <c r="D15" s="423" t="s">
        <v>519</v>
      </c>
      <c r="E15" s="379" t="s">
        <v>512</v>
      </c>
      <c r="F15" s="379">
        <v>43269</v>
      </c>
      <c r="G15" s="379" t="s">
        <v>657</v>
      </c>
      <c r="H15" s="401" t="s">
        <v>684</v>
      </c>
      <c r="I15" s="379">
        <v>43276</v>
      </c>
      <c r="J15" s="379" t="s">
        <v>520</v>
      </c>
      <c r="K15" s="379"/>
      <c r="L15" s="379"/>
      <c r="M15" s="381"/>
    </row>
    <row r="16" spans="1:13" s="363" customFormat="1" ht="144.75" customHeight="1">
      <c r="A16" s="418">
        <v>11</v>
      </c>
      <c r="B16" s="302" t="s">
        <v>509</v>
      </c>
      <c r="C16" s="302" t="s">
        <v>521</v>
      </c>
      <c r="D16" s="423" t="s">
        <v>522</v>
      </c>
      <c r="E16" s="379" t="s">
        <v>523</v>
      </c>
      <c r="F16" s="379">
        <v>43271</v>
      </c>
      <c r="G16" s="379" t="s">
        <v>657</v>
      </c>
      <c r="H16" s="401" t="s">
        <v>524</v>
      </c>
      <c r="I16" s="379">
        <v>43283</v>
      </c>
      <c r="J16" s="379" t="s">
        <v>525</v>
      </c>
      <c r="K16" s="379"/>
      <c r="L16" s="379"/>
      <c r="M16" s="381"/>
    </row>
    <row r="17" spans="1:13" s="346" customFormat="1" ht="111" customHeight="1">
      <c r="A17" s="418">
        <v>12</v>
      </c>
      <c r="B17" s="302" t="s">
        <v>529</v>
      </c>
      <c r="C17" s="302" t="s">
        <v>530</v>
      </c>
      <c r="D17" s="423" t="s">
        <v>531</v>
      </c>
      <c r="E17" s="379" t="s">
        <v>532</v>
      </c>
      <c r="F17" s="379">
        <v>43399</v>
      </c>
      <c r="G17" s="379" t="s">
        <v>533</v>
      </c>
      <c r="H17" s="404" t="s">
        <v>683</v>
      </c>
      <c r="I17" s="379">
        <v>43417</v>
      </c>
      <c r="J17" s="379" t="s">
        <v>534</v>
      </c>
      <c r="K17" s="379"/>
      <c r="L17" s="379"/>
      <c r="M17" s="381"/>
    </row>
    <row r="18" spans="1:13" s="436" customFormat="1" ht="85.5" customHeight="1">
      <c r="A18" s="418">
        <v>13</v>
      </c>
      <c r="B18" s="397" t="s">
        <v>545</v>
      </c>
      <c r="C18" s="302" t="s">
        <v>630</v>
      </c>
      <c r="D18" s="423" t="s">
        <v>546</v>
      </c>
      <c r="E18" s="595" t="s">
        <v>719</v>
      </c>
      <c r="F18" s="595">
        <v>43133</v>
      </c>
      <c r="G18" s="379" t="s">
        <v>657</v>
      </c>
      <c r="H18" s="401" t="s">
        <v>547</v>
      </c>
      <c r="I18" s="379">
        <v>43157</v>
      </c>
      <c r="J18" s="379" t="s">
        <v>548</v>
      </c>
      <c r="K18" s="379">
        <v>43206</v>
      </c>
      <c r="L18" s="379" t="s">
        <v>549</v>
      </c>
      <c r="M18" s="398"/>
    </row>
    <row r="19" spans="1:13" s="361" customFormat="1" ht="110.25" customHeight="1">
      <c r="A19" s="418">
        <v>14</v>
      </c>
      <c r="B19" s="302" t="s">
        <v>545</v>
      </c>
      <c r="C19" s="302" t="s">
        <v>550</v>
      </c>
      <c r="D19" s="423" t="s">
        <v>551</v>
      </c>
      <c r="E19" s="379" t="s">
        <v>552</v>
      </c>
      <c r="F19" s="379">
        <v>43139</v>
      </c>
      <c r="G19" s="394" t="s">
        <v>711</v>
      </c>
      <c r="H19" s="401" t="s">
        <v>712</v>
      </c>
      <c r="I19" s="379">
        <v>43157</v>
      </c>
      <c r="J19" s="379" t="s">
        <v>553</v>
      </c>
      <c r="K19" s="379"/>
      <c r="L19" s="379"/>
      <c r="M19" s="416" t="s">
        <v>703</v>
      </c>
    </row>
    <row r="20" spans="1:13" s="335" customFormat="1" ht="93" customHeight="1">
      <c r="A20" s="418">
        <v>15</v>
      </c>
      <c r="B20" s="397" t="s">
        <v>545</v>
      </c>
      <c r="C20" s="397" t="s">
        <v>554</v>
      </c>
      <c r="D20" s="423" t="s">
        <v>555</v>
      </c>
      <c r="E20" s="379" t="s">
        <v>556</v>
      </c>
      <c r="F20" s="379">
        <v>43221</v>
      </c>
      <c r="G20" s="379" t="s">
        <v>657</v>
      </c>
      <c r="H20" s="401" t="s">
        <v>557</v>
      </c>
      <c r="I20" s="379">
        <v>43231</v>
      </c>
      <c r="J20" s="379" t="s">
        <v>558</v>
      </c>
      <c r="K20" s="379"/>
      <c r="L20" s="379"/>
      <c r="M20" s="381"/>
    </row>
    <row r="21" spans="1:13" s="335" customFormat="1" ht="93" customHeight="1">
      <c r="A21" s="418">
        <v>16</v>
      </c>
      <c r="B21" s="302" t="s">
        <v>618</v>
      </c>
      <c r="C21" s="302" t="s">
        <v>619</v>
      </c>
      <c r="D21" s="423" t="s">
        <v>620</v>
      </c>
      <c r="E21" s="379" t="s">
        <v>532</v>
      </c>
      <c r="F21" s="379">
        <v>43182</v>
      </c>
      <c r="G21" s="379" t="s">
        <v>687</v>
      </c>
      <c r="H21" s="401" t="s">
        <v>714</v>
      </c>
      <c r="I21" s="379">
        <v>43200</v>
      </c>
      <c r="J21" s="379" t="s">
        <v>621</v>
      </c>
      <c r="K21" s="379"/>
      <c r="L21" s="379"/>
      <c r="M21" s="381"/>
    </row>
    <row r="22" spans="1:13" s="335" customFormat="1" ht="91.5" customHeight="1">
      <c r="A22" s="418">
        <v>17</v>
      </c>
      <c r="B22" s="302" t="s">
        <v>618</v>
      </c>
      <c r="C22" s="302" t="s">
        <v>622</v>
      </c>
      <c r="D22" s="423" t="s">
        <v>623</v>
      </c>
      <c r="E22" s="379" t="s">
        <v>624</v>
      </c>
      <c r="F22" s="379">
        <v>43398</v>
      </c>
      <c r="G22" s="379" t="s">
        <v>688</v>
      </c>
      <c r="H22" s="405" t="s">
        <v>625</v>
      </c>
      <c r="I22" s="379">
        <v>43418</v>
      </c>
      <c r="J22" s="379" t="s">
        <v>626</v>
      </c>
      <c r="K22" s="379"/>
      <c r="L22" s="379"/>
      <c r="M22" s="381"/>
    </row>
    <row r="23" spans="1:13" s="193" customFormat="1" ht="85.5" customHeight="1">
      <c r="A23" s="418">
        <v>18</v>
      </c>
      <c r="B23" s="302" t="s">
        <v>618</v>
      </c>
      <c r="C23" s="302" t="s">
        <v>622</v>
      </c>
      <c r="D23" s="423" t="s">
        <v>627</v>
      </c>
      <c r="E23" s="379" t="s">
        <v>532</v>
      </c>
      <c r="F23" s="379">
        <v>43438</v>
      </c>
      <c r="G23" s="379" t="s">
        <v>687</v>
      </c>
      <c r="H23" s="401" t="s">
        <v>628</v>
      </c>
      <c r="I23" s="379">
        <v>43458</v>
      </c>
      <c r="J23" s="379" t="s">
        <v>629</v>
      </c>
      <c r="K23" s="379"/>
      <c r="L23" s="379"/>
      <c r="M23" s="381"/>
    </row>
    <row r="24" spans="1:13" s="240" customFormat="1" ht="154.5" customHeight="1">
      <c r="A24" s="418">
        <v>19</v>
      </c>
      <c r="B24" s="302" t="s">
        <v>655</v>
      </c>
      <c r="C24" s="302" t="s">
        <v>630</v>
      </c>
      <c r="D24" s="423" t="s">
        <v>656</v>
      </c>
      <c r="E24" s="379" t="s">
        <v>624</v>
      </c>
      <c r="F24" s="379">
        <v>43175</v>
      </c>
      <c r="G24" s="379" t="s">
        <v>657</v>
      </c>
      <c r="H24" s="401" t="s">
        <v>658</v>
      </c>
      <c r="I24" s="379">
        <v>43178</v>
      </c>
      <c r="J24" s="379" t="s">
        <v>659</v>
      </c>
      <c r="K24" s="379"/>
      <c r="L24" s="379"/>
      <c r="M24" s="381"/>
    </row>
    <row r="25" spans="1:13" s="240" customFormat="1" ht="112.5" customHeight="1">
      <c r="A25" s="418">
        <v>20</v>
      </c>
      <c r="B25" s="397" t="s">
        <v>655</v>
      </c>
      <c r="C25" s="302" t="s">
        <v>660</v>
      </c>
      <c r="D25" s="423" t="s">
        <v>661</v>
      </c>
      <c r="E25" s="379" t="s">
        <v>532</v>
      </c>
      <c r="F25" s="379">
        <v>43189</v>
      </c>
      <c r="G25" s="379" t="s">
        <v>533</v>
      </c>
      <c r="H25" s="401" t="s">
        <v>662</v>
      </c>
      <c r="I25" s="379">
        <v>43208</v>
      </c>
      <c r="J25" s="379" t="s">
        <v>663</v>
      </c>
      <c r="K25" s="379"/>
      <c r="L25" s="379"/>
      <c r="M25" s="381"/>
    </row>
    <row r="26" spans="1:13" ht="72.75" customHeight="1">
      <c r="A26" s="418">
        <v>21</v>
      </c>
      <c r="B26" s="302" t="s">
        <v>698</v>
      </c>
      <c r="C26" s="302"/>
      <c r="D26" s="423" t="s">
        <v>717</v>
      </c>
      <c r="E26" s="379" t="s">
        <v>532</v>
      </c>
      <c r="F26" s="379">
        <v>43084</v>
      </c>
      <c r="G26" s="379" t="s">
        <v>657</v>
      </c>
      <c r="H26" s="401" t="s">
        <v>699</v>
      </c>
      <c r="I26" s="379">
        <v>43102</v>
      </c>
      <c r="J26" s="379" t="s">
        <v>659</v>
      </c>
      <c r="K26" s="380"/>
      <c r="L26" s="380"/>
      <c r="M26" s="411" t="s">
        <v>700</v>
      </c>
    </row>
    <row r="27" spans="1:13" ht="75" customHeight="1" thickBot="1">
      <c r="A27" s="419">
        <v>22</v>
      </c>
      <c r="B27" s="383" t="s">
        <v>698</v>
      </c>
      <c r="C27" s="383"/>
      <c r="D27" s="425" t="s">
        <v>718</v>
      </c>
      <c r="E27" s="368" t="s">
        <v>532</v>
      </c>
      <c r="F27" s="368">
        <v>43091</v>
      </c>
      <c r="G27" s="368" t="s">
        <v>701</v>
      </c>
      <c r="H27" s="303" t="s">
        <v>702</v>
      </c>
      <c r="I27" s="368">
        <v>43110</v>
      </c>
      <c r="J27" s="368" t="s">
        <v>659</v>
      </c>
      <c r="K27" s="368"/>
      <c r="L27" s="368"/>
      <c r="M27" s="417" t="s">
        <v>700</v>
      </c>
    </row>
  </sheetData>
  <autoFilter ref="J1:J25"/>
  <mergeCells count="3">
    <mergeCell ref="A2:M2"/>
    <mergeCell ref="A5:C5"/>
    <mergeCell ref="A3:M3"/>
  </mergeCells>
  <phoneticPr fontId="3" type="noConversion"/>
  <printOptions horizontalCentered="1"/>
  <pageMargins left="0.39370078740157483" right="0.39370078740157483" top="0.84" bottom="0.55000000000000004" header="0.51181102362204722" footer="0.39370078740157483"/>
  <pageSetup paperSize="9" scale="4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11</vt:i4>
      </vt:variant>
      <vt:variant>
        <vt:lpstr>이름이 지정된 범위</vt:lpstr>
      </vt:variant>
      <vt:variant>
        <vt:i4>13</vt:i4>
      </vt:variant>
    </vt:vector>
  </HeadingPairs>
  <TitlesOfParts>
    <vt:vector size="24" baseType="lpstr">
      <vt:lpstr>순서 </vt:lpstr>
      <vt:lpstr>1.운영현황</vt:lpstr>
      <vt:lpstr>2.조례</vt:lpstr>
      <vt:lpstr>3.규칙</vt:lpstr>
      <vt:lpstr>4.심의회</vt:lpstr>
      <vt:lpstr>5.재의요구</vt:lpstr>
      <vt:lpstr>6.재의처리결과</vt:lpstr>
      <vt:lpstr>7.대법원 제소</vt:lpstr>
      <vt:lpstr>8.재의제소 상세 내역</vt:lpstr>
      <vt:lpstr>9.주민조례청구현황</vt:lpstr>
      <vt:lpstr>10.연서주민수</vt:lpstr>
      <vt:lpstr>'1.운영현황'!Print_Area</vt:lpstr>
      <vt:lpstr>'10.연서주민수'!Print_Area</vt:lpstr>
      <vt:lpstr>'2.조례'!Print_Area</vt:lpstr>
      <vt:lpstr>'3.규칙'!Print_Area</vt:lpstr>
      <vt:lpstr>'4.심의회'!Print_Area</vt:lpstr>
      <vt:lpstr>'5.재의요구'!Print_Area</vt:lpstr>
      <vt:lpstr>'6.재의처리결과'!Print_Area</vt:lpstr>
      <vt:lpstr>'7.대법원 제소'!Print_Area</vt:lpstr>
      <vt:lpstr>'8.재의제소 상세 내역'!Print_Area</vt:lpstr>
      <vt:lpstr>'9.주민조례청구현황'!Print_Area</vt:lpstr>
      <vt:lpstr>'10.연서주민수'!Print_Titles</vt:lpstr>
      <vt:lpstr>'8.재의제소 상세 내역'!Print_Titles</vt:lpstr>
      <vt:lpstr>'2.조례'!단체장_발의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윤양순</dc:creator>
  <cp:lastModifiedBy>user</cp:lastModifiedBy>
  <cp:lastPrinted>2019-02-26T05:05:16Z</cp:lastPrinted>
  <dcterms:created xsi:type="dcterms:W3CDTF">2003-01-21T04:42:57Z</dcterms:created>
  <dcterms:modified xsi:type="dcterms:W3CDTF">2019-02-28T00:30:58Z</dcterms:modified>
</cp:coreProperties>
</file>