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05" yWindow="675" windowWidth="19320" windowHeight="6930" tabRatio="910" activeTab="2"/>
  </bookViews>
  <sheets>
    <sheet name="순서 " sheetId="36" r:id="rId1"/>
    <sheet name="1.운영현황" sheetId="34" r:id="rId2"/>
    <sheet name="2.조례" sheetId="37" r:id="rId3"/>
    <sheet name="3.규칙" sheetId="39" r:id="rId4"/>
    <sheet name="4.심의회" sheetId="8" r:id="rId5"/>
    <sheet name="5.재의요구" sheetId="2" r:id="rId6"/>
    <sheet name="6.재의처리결과" sheetId="11" r:id="rId7"/>
    <sheet name="7.대법원 제소" sheetId="22" r:id="rId8"/>
    <sheet name="8.재의제소 상세 내역" sheetId="32" r:id="rId9"/>
    <sheet name="9.주민조례청구현황" sheetId="31" r:id="rId10"/>
    <sheet name="10.연서주민수" sheetId="25" r:id="rId11"/>
  </sheets>
  <definedNames>
    <definedName name="_xlnm._FilterDatabase" localSheetId="8" hidden="1">'8.재의제소 상세 내역'!$A$5:$M$26</definedName>
    <definedName name="_xlnm._FilterDatabase" localSheetId="9" hidden="1">'9.주민조례청구현황'!$A$7:$L$10</definedName>
    <definedName name="_xlnm.Print_Area" localSheetId="1">'1.운영현황'!$A$1:$J$14</definedName>
    <definedName name="_xlnm.Print_Area" localSheetId="10">'10.연서주민수'!$A$1:$E$248</definedName>
    <definedName name="_xlnm.Print_Area" localSheetId="2">'2.조례'!$A$1:$O$59</definedName>
    <definedName name="_xlnm.Print_Area" localSheetId="3">'3.규칙'!$A$1:$I$59</definedName>
    <definedName name="_xlnm.Print_Area" localSheetId="4">'4.심의회'!$A$1:$K$59</definedName>
    <definedName name="_xlnm.Print_Area" localSheetId="5">'5.재의요구'!$A$1:$L$61</definedName>
    <definedName name="_xlnm.Print_Area" localSheetId="6">'6.재의처리결과'!$A$1:$O$58</definedName>
    <definedName name="_xlnm.Print_Area" localSheetId="7">'7.대법원 제소'!$A$1:$K$58</definedName>
    <definedName name="_xlnm.Print_Area" localSheetId="8">'8.재의제소 상세 내역'!$A$1:$M$26</definedName>
    <definedName name="_xlnm.Print_Area" localSheetId="9">'9.주민조례청구현황'!$A$1:$L$14</definedName>
    <definedName name="_xlnm.Print_Titles" localSheetId="10">'10.연서주민수'!$4:$5</definedName>
    <definedName name="_xlnm.Print_Titles" localSheetId="8">'8.재의제소 상세 내역'!$5:$5</definedName>
    <definedName name="단체장_발의" localSheetId="2">'2.조례'!$G$7</definedName>
    <definedName name="단체장_발의">#REF!</definedName>
  </definedNames>
  <calcPr calcId="145621"/>
</workbook>
</file>

<file path=xl/calcChain.xml><?xml version="1.0" encoding="utf-8"?>
<calcChain xmlns="http://schemas.openxmlformats.org/spreadsheetml/2006/main">
  <c r="C8" i="37" l="1"/>
  <c r="C9" i="37"/>
  <c r="C10" i="37"/>
  <c r="C11" i="37"/>
  <c r="C12" i="37"/>
  <c r="C13" i="37"/>
  <c r="C14" i="37"/>
  <c r="C15" i="37"/>
  <c r="C16" i="37"/>
  <c r="C17" i="37"/>
  <c r="C18" i="37"/>
  <c r="C19" i="37"/>
  <c r="C20" i="37"/>
  <c r="C21" i="37"/>
  <c r="C22" i="37"/>
  <c r="C23" i="37"/>
  <c r="C24" i="37"/>
  <c r="C25" i="37"/>
  <c r="C26" i="37"/>
  <c r="C27" i="37"/>
  <c r="C28" i="37"/>
  <c r="C29" i="37"/>
  <c r="C30" i="37"/>
  <c r="C31" i="37"/>
  <c r="C32" i="37"/>
  <c r="C33" i="37"/>
  <c r="C34" i="37"/>
  <c r="C35" i="37"/>
  <c r="C36" i="37"/>
  <c r="C37" i="37"/>
  <c r="C38" i="37"/>
  <c r="C39" i="37"/>
  <c r="C40" i="37"/>
  <c r="C41" i="37"/>
  <c r="C42" i="37"/>
  <c r="C43" i="37"/>
  <c r="C44" i="37"/>
  <c r="C45" i="37"/>
  <c r="C46" i="37"/>
  <c r="C47" i="37"/>
  <c r="C48" i="37"/>
  <c r="C49" i="37"/>
  <c r="C50" i="37"/>
  <c r="C51" i="37"/>
  <c r="C52" i="37"/>
  <c r="C53" i="37"/>
  <c r="C54" i="37"/>
  <c r="C55" i="37"/>
  <c r="C56" i="37"/>
  <c r="C57" i="37"/>
  <c r="C58" i="37"/>
  <c r="C7" i="37"/>
  <c r="C58" i="39" l="1"/>
  <c r="C40" i="8" l="1"/>
  <c r="C55" i="8" l="1"/>
  <c r="B228" i="25" l="1"/>
  <c r="B227" i="25"/>
  <c r="B226" i="25"/>
  <c r="B225" i="25"/>
  <c r="B224" i="25"/>
  <c r="B223" i="25"/>
  <c r="B222" i="25"/>
  <c r="B221" i="25"/>
  <c r="B220" i="25"/>
  <c r="B219" i="25"/>
  <c r="B218" i="25"/>
  <c r="B217" i="25"/>
  <c r="B216" i="25"/>
  <c r="B214" i="25"/>
  <c r="B213" i="25"/>
  <c r="B212" i="25"/>
  <c r="B211" i="25"/>
  <c r="B210" i="25"/>
  <c r="B209" i="25"/>
  <c r="B208" i="25"/>
  <c r="B207" i="25"/>
  <c r="B206" i="25"/>
  <c r="B205" i="25"/>
  <c r="C182" i="25" l="1"/>
  <c r="C6" i="25" l="1"/>
  <c r="G8" i="31" l="1"/>
  <c r="H8" i="31"/>
  <c r="I8" i="31"/>
  <c r="J8" i="31"/>
  <c r="K8" i="31"/>
  <c r="L8" i="31"/>
  <c r="F8" i="31"/>
  <c r="C120" i="25" l="1"/>
  <c r="O9" i="11" l="1"/>
  <c r="O8" i="11"/>
  <c r="N17" i="11"/>
  <c r="N18" i="11"/>
  <c r="N15" i="11" s="1"/>
  <c r="N12" i="11" s="1"/>
  <c r="N14" i="11" l="1"/>
  <c r="N16" i="11"/>
  <c r="D11" i="2"/>
  <c r="N11" i="11" l="1"/>
  <c r="N10" i="11" s="1"/>
  <c r="N13" i="11"/>
  <c r="B48" i="25"/>
  <c r="B47" i="25"/>
  <c r="B46" i="25"/>
  <c r="B45" i="25"/>
  <c r="B44" i="25"/>
  <c r="B43" i="25"/>
  <c r="B42" i="25"/>
  <c r="B41" i="25"/>
  <c r="B40" i="25"/>
  <c r="B39" i="25"/>
  <c r="B38" i="25"/>
  <c r="B37" i="25"/>
  <c r="B36" i="25"/>
  <c r="B35" i="25"/>
  <c r="B34" i="25"/>
  <c r="B33" i="25"/>
  <c r="C32" i="25"/>
  <c r="H15" i="39"/>
  <c r="C75" i="25" l="1"/>
  <c r="N32" i="37" l="1"/>
  <c r="B20" i="11" l="1"/>
  <c r="B23" i="11"/>
  <c r="B26" i="11"/>
  <c r="B29" i="11"/>
  <c r="B31" i="11"/>
  <c r="B32" i="11"/>
  <c r="B37" i="11"/>
  <c r="B39" i="11"/>
  <c r="B40" i="11"/>
  <c r="B41" i="11"/>
  <c r="B43" i="11"/>
  <c r="B45" i="11"/>
  <c r="B46" i="11"/>
  <c r="B47" i="11"/>
  <c r="B55" i="11"/>
  <c r="B57" i="11"/>
  <c r="B58" i="11"/>
  <c r="B8" i="39"/>
  <c r="B9" i="39"/>
  <c r="B57" i="39"/>
  <c r="B54" i="39"/>
  <c r="B51" i="39"/>
  <c r="B48" i="39"/>
  <c r="B45" i="39"/>
  <c r="B42" i="39"/>
  <c r="B39" i="39"/>
  <c r="B36" i="39"/>
  <c r="B33" i="39"/>
  <c r="B31" i="39"/>
  <c r="B28" i="39"/>
  <c r="B25" i="39"/>
  <c r="B22" i="39"/>
  <c r="B19" i="39"/>
  <c r="B16" i="39"/>
  <c r="B13" i="39"/>
  <c r="B10" i="39"/>
  <c r="B7" i="39" l="1"/>
  <c r="F13" i="37" l="1"/>
  <c r="F16" i="37"/>
  <c r="F19" i="37"/>
  <c r="F22" i="37"/>
  <c r="F25" i="37"/>
  <c r="F28" i="37"/>
  <c r="F31" i="37"/>
  <c r="F33" i="37"/>
  <c r="F9" i="37"/>
  <c r="F36" i="37"/>
  <c r="F39" i="37"/>
  <c r="F45" i="37"/>
  <c r="F48" i="37"/>
  <c r="F51" i="37"/>
  <c r="F54" i="37"/>
  <c r="F57" i="37"/>
  <c r="F10" i="37" l="1"/>
  <c r="F42" i="37"/>
  <c r="F8" i="37"/>
  <c r="D54" i="39"/>
  <c r="E54" i="39"/>
  <c r="F54" i="39"/>
  <c r="G54" i="39"/>
  <c r="C56" i="39"/>
  <c r="C55" i="39"/>
  <c r="C53" i="39"/>
  <c r="C52" i="39"/>
  <c r="C50" i="39"/>
  <c r="C49" i="39"/>
  <c r="C47" i="39"/>
  <c r="C46" i="39"/>
  <c r="C44" i="39"/>
  <c r="C43" i="39"/>
  <c r="C41" i="39"/>
  <c r="C40" i="39"/>
  <c r="C38" i="39"/>
  <c r="C37" i="39"/>
  <c r="C35" i="39"/>
  <c r="C34" i="39"/>
  <c r="C30" i="39"/>
  <c r="C29" i="39"/>
  <c r="C27" i="39"/>
  <c r="C26" i="39"/>
  <c r="C24" i="39"/>
  <c r="C23" i="39"/>
  <c r="C21" i="39"/>
  <c r="C20" i="39"/>
  <c r="C18" i="39"/>
  <c r="C17" i="39"/>
  <c r="C15" i="39"/>
  <c r="C14" i="39"/>
  <c r="C12" i="39"/>
  <c r="C11" i="39"/>
  <c r="B31" i="37"/>
  <c r="B57" i="37"/>
  <c r="B54" i="37"/>
  <c r="B51" i="37"/>
  <c r="B48" i="37"/>
  <c r="B45" i="37"/>
  <c r="B42" i="37"/>
  <c r="B39" i="37"/>
  <c r="B36" i="37"/>
  <c r="B33" i="37"/>
  <c r="B28" i="37"/>
  <c r="B25" i="37"/>
  <c r="B22" i="37"/>
  <c r="B19" i="37"/>
  <c r="B16" i="37"/>
  <c r="B13" i="37"/>
  <c r="F7" i="37" l="1"/>
  <c r="B32" i="22"/>
  <c r="B31" i="22" s="1"/>
  <c r="B58" i="22"/>
  <c r="B56" i="22"/>
  <c r="B55" i="22"/>
  <c r="B54" i="22" s="1"/>
  <c r="B53" i="22"/>
  <c r="B52" i="22"/>
  <c r="B50" i="22"/>
  <c r="B49" i="22"/>
  <c r="B48" i="22" s="1"/>
  <c r="B47" i="22"/>
  <c r="B46" i="22"/>
  <c r="B44" i="22"/>
  <c r="B43" i="22"/>
  <c r="B42" i="22" s="1"/>
  <c r="B41" i="22"/>
  <c r="B40" i="22"/>
  <c r="B38" i="22"/>
  <c r="B37" i="22"/>
  <c r="B35" i="22"/>
  <c r="B9" i="22" s="1"/>
  <c r="B34" i="22"/>
  <c r="B30" i="22"/>
  <c r="B29" i="22"/>
  <c r="B28" i="22" s="1"/>
  <c r="B27" i="22"/>
  <c r="B26" i="22"/>
  <c r="B24" i="22"/>
  <c r="B23" i="22"/>
  <c r="B21" i="22"/>
  <c r="B20" i="22"/>
  <c r="B18" i="22"/>
  <c r="B17" i="22"/>
  <c r="B15" i="22"/>
  <c r="B14" i="22"/>
  <c r="B12" i="22"/>
  <c r="B11" i="22"/>
  <c r="C57" i="22"/>
  <c r="D57" i="22"/>
  <c r="E57" i="22"/>
  <c r="F57" i="22"/>
  <c r="G57" i="22"/>
  <c r="H57" i="22"/>
  <c r="I57" i="22"/>
  <c r="J57" i="22"/>
  <c r="K57" i="22"/>
  <c r="B57" i="22"/>
  <c r="C31" i="22"/>
  <c r="D31" i="22"/>
  <c r="E31" i="22"/>
  <c r="F31" i="22"/>
  <c r="G31" i="22"/>
  <c r="H31" i="22"/>
  <c r="I31" i="22"/>
  <c r="J31" i="22"/>
  <c r="K31" i="22"/>
  <c r="K54" i="22"/>
  <c r="J54" i="22"/>
  <c r="I54" i="22"/>
  <c r="H54" i="22"/>
  <c r="G54" i="22"/>
  <c r="F54" i="22"/>
  <c r="E54" i="22"/>
  <c r="D54" i="22"/>
  <c r="C54" i="22"/>
  <c r="K51" i="22"/>
  <c r="J51" i="22"/>
  <c r="I51" i="22"/>
  <c r="H51" i="22"/>
  <c r="G51" i="22"/>
  <c r="F51" i="22"/>
  <c r="E51" i="22"/>
  <c r="D51" i="22"/>
  <c r="C51" i="22"/>
  <c r="K48" i="22"/>
  <c r="J48" i="22"/>
  <c r="I48" i="22"/>
  <c r="H48" i="22"/>
  <c r="G48" i="22"/>
  <c r="F48" i="22"/>
  <c r="E48" i="22"/>
  <c r="D48" i="22"/>
  <c r="C48" i="22"/>
  <c r="K45" i="22"/>
  <c r="J45" i="22"/>
  <c r="I45" i="22"/>
  <c r="H45" i="22"/>
  <c r="G45" i="22"/>
  <c r="F45" i="22"/>
  <c r="E45" i="22"/>
  <c r="D45" i="22"/>
  <c r="C45" i="22"/>
  <c r="K42" i="22"/>
  <c r="J42" i="22"/>
  <c r="I42" i="22"/>
  <c r="H42" i="22"/>
  <c r="G42" i="22"/>
  <c r="F42" i="22"/>
  <c r="E42" i="22"/>
  <c r="D42" i="22"/>
  <c r="C42" i="22"/>
  <c r="K39" i="22"/>
  <c r="J39" i="22"/>
  <c r="I39" i="22"/>
  <c r="H39" i="22"/>
  <c r="G39" i="22"/>
  <c r="F39" i="22"/>
  <c r="E39" i="22"/>
  <c r="D39" i="22"/>
  <c r="C39" i="22"/>
  <c r="K36" i="22"/>
  <c r="J36" i="22"/>
  <c r="I36" i="22"/>
  <c r="H36" i="22"/>
  <c r="G36" i="22"/>
  <c r="F36" i="22"/>
  <c r="E36" i="22"/>
  <c r="D36" i="22"/>
  <c r="C36" i="22"/>
  <c r="B36" i="22"/>
  <c r="K33" i="22"/>
  <c r="J33" i="22"/>
  <c r="I33" i="22"/>
  <c r="H33" i="22"/>
  <c r="G33" i="22"/>
  <c r="F33" i="22"/>
  <c r="E33" i="22"/>
  <c r="D33" i="22"/>
  <c r="C33" i="22"/>
  <c r="B33" i="22"/>
  <c r="K28" i="22"/>
  <c r="J28" i="22"/>
  <c r="I28" i="22"/>
  <c r="H28" i="22"/>
  <c r="G28" i="22"/>
  <c r="F28" i="22"/>
  <c r="E28" i="22"/>
  <c r="D28" i="22"/>
  <c r="C28" i="22"/>
  <c r="K25" i="22"/>
  <c r="J25" i="22"/>
  <c r="I25" i="22"/>
  <c r="H25" i="22"/>
  <c r="G25" i="22"/>
  <c r="F25" i="22"/>
  <c r="E25" i="22"/>
  <c r="D25" i="22"/>
  <c r="C25" i="22"/>
  <c r="K22" i="22"/>
  <c r="J22" i="22"/>
  <c r="I22" i="22"/>
  <c r="H22" i="22"/>
  <c r="G22" i="22"/>
  <c r="F22" i="22"/>
  <c r="E22" i="22"/>
  <c r="D22" i="22"/>
  <c r="C22" i="22"/>
  <c r="K19" i="22"/>
  <c r="J19" i="22"/>
  <c r="I19" i="22"/>
  <c r="H19" i="22"/>
  <c r="G19" i="22"/>
  <c r="F19" i="22"/>
  <c r="E19" i="22"/>
  <c r="D19" i="22"/>
  <c r="C19" i="22"/>
  <c r="B19" i="22"/>
  <c r="K16" i="22"/>
  <c r="J16" i="22"/>
  <c r="I16" i="22"/>
  <c r="H16" i="22"/>
  <c r="G16" i="22"/>
  <c r="F16" i="22"/>
  <c r="E16" i="22"/>
  <c r="D16" i="22"/>
  <c r="C16" i="22"/>
  <c r="K13" i="22"/>
  <c r="J13" i="22"/>
  <c r="I13" i="22"/>
  <c r="H13" i="22"/>
  <c r="G13" i="22"/>
  <c r="F13" i="22"/>
  <c r="E13" i="22"/>
  <c r="D13" i="22"/>
  <c r="C13" i="22"/>
  <c r="C10" i="22"/>
  <c r="D10" i="22"/>
  <c r="E10" i="22"/>
  <c r="F10" i="22"/>
  <c r="G10" i="22"/>
  <c r="H10" i="22"/>
  <c r="I10" i="22"/>
  <c r="J10" i="22"/>
  <c r="K10" i="22"/>
  <c r="B10" i="22"/>
  <c r="C9" i="22"/>
  <c r="D9" i="22"/>
  <c r="E9" i="22"/>
  <c r="F9" i="22"/>
  <c r="G9" i="22"/>
  <c r="H9" i="22"/>
  <c r="I9" i="22"/>
  <c r="J9" i="22"/>
  <c r="K9" i="22"/>
  <c r="C8" i="22"/>
  <c r="D8" i="22"/>
  <c r="E8" i="22"/>
  <c r="F8" i="22"/>
  <c r="G8" i="22"/>
  <c r="H8" i="22"/>
  <c r="I8" i="22"/>
  <c r="J8" i="22"/>
  <c r="K8" i="22"/>
  <c r="K7" i="22"/>
  <c r="D7" i="22"/>
  <c r="G7" i="22"/>
  <c r="H7" i="22"/>
  <c r="D57" i="11"/>
  <c r="E57" i="11"/>
  <c r="F57" i="11"/>
  <c r="G57" i="11"/>
  <c r="H57" i="11"/>
  <c r="J57" i="11"/>
  <c r="K57" i="11"/>
  <c r="L57" i="11"/>
  <c r="M57" i="11"/>
  <c r="N57" i="11"/>
  <c r="D31" i="11"/>
  <c r="E31" i="11"/>
  <c r="F31" i="11"/>
  <c r="G31" i="11"/>
  <c r="H31" i="11"/>
  <c r="J31" i="11"/>
  <c r="K31" i="11"/>
  <c r="L31" i="11"/>
  <c r="M31" i="11"/>
  <c r="N31" i="11"/>
  <c r="O31" i="11"/>
  <c r="C58" i="11"/>
  <c r="C57" i="11" s="1"/>
  <c r="I58" i="11"/>
  <c r="I57" i="11" s="1"/>
  <c r="I32" i="11"/>
  <c r="I31" i="11" s="1"/>
  <c r="I56" i="11"/>
  <c r="I55" i="11"/>
  <c r="I53" i="11"/>
  <c r="I52" i="11"/>
  <c r="B52" i="11" s="1"/>
  <c r="I50" i="11"/>
  <c r="I49" i="11"/>
  <c r="I47" i="11"/>
  <c r="I46" i="11"/>
  <c r="I44" i="11"/>
  <c r="B44" i="11" s="1"/>
  <c r="I43" i="11"/>
  <c r="I41" i="11"/>
  <c r="I40" i="11"/>
  <c r="I38" i="11"/>
  <c r="B38" i="11" s="1"/>
  <c r="I37" i="11"/>
  <c r="I35" i="11"/>
  <c r="B35" i="11" s="1"/>
  <c r="I34" i="11"/>
  <c r="B34" i="11" s="1"/>
  <c r="I30" i="11"/>
  <c r="B30" i="11" s="1"/>
  <c r="I29" i="11"/>
  <c r="I27" i="11"/>
  <c r="B27" i="11" s="1"/>
  <c r="I26" i="11"/>
  <c r="I24" i="11"/>
  <c r="I23" i="11"/>
  <c r="I21" i="11"/>
  <c r="B21" i="11" s="1"/>
  <c r="I20" i="11"/>
  <c r="I18" i="11"/>
  <c r="B18" i="11" s="1"/>
  <c r="I17" i="11"/>
  <c r="B17" i="11" s="1"/>
  <c r="I15" i="11"/>
  <c r="B15" i="11" s="1"/>
  <c r="I14" i="11"/>
  <c r="B14" i="11" s="1"/>
  <c r="I12" i="11"/>
  <c r="B12" i="11" s="1"/>
  <c r="I11" i="11"/>
  <c r="B11" i="11" s="1"/>
  <c r="C32" i="11"/>
  <c r="C31" i="11" s="1"/>
  <c r="C56" i="11"/>
  <c r="B56" i="11" s="1"/>
  <c r="C55" i="11"/>
  <c r="C53" i="11"/>
  <c r="C52" i="11"/>
  <c r="C50" i="11"/>
  <c r="C49" i="11"/>
  <c r="C47" i="11"/>
  <c r="C46" i="11"/>
  <c r="C45" i="11" s="1"/>
  <c r="C44" i="11"/>
  <c r="C43" i="11"/>
  <c r="C42" i="11" s="1"/>
  <c r="C41" i="11"/>
  <c r="C40" i="11"/>
  <c r="C39" i="11" s="1"/>
  <c r="C38" i="11"/>
  <c r="C37" i="11"/>
  <c r="C36" i="11" s="1"/>
  <c r="C35" i="11"/>
  <c r="C34" i="11"/>
  <c r="C33" i="11" s="1"/>
  <c r="C30" i="11"/>
  <c r="C29" i="11"/>
  <c r="C28" i="11" s="1"/>
  <c r="C27" i="11"/>
  <c r="C26" i="11"/>
  <c r="C25" i="11" s="1"/>
  <c r="C24" i="11"/>
  <c r="B24" i="11" s="1"/>
  <c r="C23" i="11"/>
  <c r="C22" i="11" s="1"/>
  <c r="B22" i="11" s="1"/>
  <c r="C21" i="11"/>
  <c r="C20" i="11"/>
  <c r="C18" i="11"/>
  <c r="C17" i="11"/>
  <c r="C16" i="11" s="1"/>
  <c r="C15" i="11"/>
  <c r="C14" i="11"/>
  <c r="C13" i="11" s="1"/>
  <c r="C12" i="11"/>
  <c r="C11" i="11"/>
  <c r="O57" i="11"/>
  <c r="O54" i="11"/>
  <c r="N54" i="11"/>
  <c r="M54" i="11"/>
  <c r="L54" i="11"/>
  <c r="K54" i="11"/>
  <c r="J54" i="11"/>
  <c r="I54" i="11"/>
  <c r="H54" i="11"/>
  <c r="G54" i="11"/>
  <c r="F54" i="11"/>
  <c r="E54" i="11"/>
  <c r="D54" i="11"/>
  <c r="O51" i="11"/>
  <c r="N51" i="11"/>
  <c r="M51" i="11"/>
  <c r="L51" i="11"/>
  <c r="K51" i="11"/>
  <c r="J51" i="11"/>
  <c r="H51" i="11"/>
  <c r="G51" i="11"/>
  <c r="F51" i="11"/>
  <c r="E51" i="11"/>
  <c r="D51" i="11"/>
  <c r="O48" i="11"/>
  <c r="N48" i="11"/>
  <c r="M48" i="11"/>
  <c r="L48" i="11"/>
  <c r="K48" i="11"/>
  <c r="J48" i="11"/>
  <c r="H48" i="11"/>
  <c r="G48" i="11"/>
  <c r="F48" i="11"/>
  <c r="E48" i="11"/>
  <c r="D48" i="11"/>
  <c r="O45" i="11"/>
  <c r="N45" i="11"/>
  <c r="M45" i="11"/>
  <c r="L45" i="11"/>
  <c r="K45" i="11"/>
  <c r="J45" i="11"/>
  <c r="H45" i="11"/>
  <c r="G45" i="11"/>
  <c r="F45" i="11"/>
  <c r="E45" i="11"/>
  <c r="D45" i="11"/>
  <c r="O42" i="11"/>
  <c r="O7" i="11" s="1"/>
  <c r="N42" i="11"/>
  <c r="M42" i="11"/>
  <c r="L42" i="11"/>
  <c r="K42" i="11"/>
  <c r="J42" i="11"/>
  <c r="I42" i="11"/>
  <c r="B42" i="11" s="1"/>
  <c r="H42" i="11"/>
  <c r="G42" i="11"/>
  <c r="F42" i="11"/>
  <c r="E42" i="11"/>
  <c r="D42" i="11"/>
  <c r="O39" i="11"/>
  <c r="N39" i="11"/>
  <c r="M39" i="11"/>
  <c r="L39" i="11"/>
  <c r="K39" i="11"/>
  <c r="J39" i="11"/>
  <c r="I39" i="11"/>
  <c r="H39" i="11"/>
  <c r="G39" i="11"/>
  <c r="F39" i="11"/>
  <c r="E39" i="11"/>
  <c r="D39" i="11"/>
  <c r="O36" i="11"/>
  <c r="N36" i="11"/>
  <c r="M36" i="11"/>
  <c r="L36" i="11"/>
  <c r="K36" i="11"/>
  <c r="J36" i="11"/>
  <c r="H36" i="11"/>
  <c r="G36" i="11"/>
  <c r="F36" i="11"/>
  <c r="E36" i="11"/>
  <c r="D36" i="11"/>
  <c r="O33" i="11"/>
  <c r="N33" i="11"/>
  <c r="M33" i="11"/>
  <c r="L33" i="11"/>
  <c r="K33" i="11"/>
  <c r="J33" i="11"/>
  <c r="H33" i="11"/>
  <c r="G33" i="11"/>
  <c r="F33" i="11"/>
  <c r="E33" i="11"/>
  <c r="D33" i="11"/>
  <c r="O28" i="11"/>
  <c r="N28" i="11"/>
  <c r="M28" i="11"/>
  <c r="L28" i="11"/>
  <c r="K28" i="11"/>
  <c r="J28" i="11"/>
  <c r="H28" i="11"/>
  <c r="G28" i="11"/>
  <c r="F28" i="11"/>
  <c r="E28" i="11"/>
  <c r="D28" i="11"/>
  <c r="O25" i="11"/>
  <c r="N25" i="11"/>
  <c r="M25" i="11"/>
  <c r="L25" i="11"/>
  <c r="K25" i="11"/>
  <c r="J25" i="11"/>
  <c r="I25" i="11"/>
  <c r="B25" i="11" s="1"/>
  <c r="H25" i="11"/>
  <c r="G25" i="11"/>
  <c r="F25" i="11"/>
  <c r="E25" i="11"/>
  <c r="D25" i="11"/>
  <c r="O22" i="11"/>
  <c r="N22" i="11"/>
  <c r="M22" i="11"/>
  <c r="L22" i="11"/>
  <c r="K22" i="11"/>
  <c r="J22" i="11"/>
  <c r="I22" i="11"/>
  <c r="H22" i="11"/>
  <c r="G22" i="11"/>
  <c r="F22" i="11"/>
  <c r="E22" i="11"/>
  <c r="D22" i="11"/>
  <c r="O19" i="11"/>
  <c r="N19" i="11"/>
  <c r="M19" i="11"/>
  <c r="L19" i="11"/>
  <c r="K19" i="11"/>
  <c r="J19" i="11"/>
  <c r="H19" i="11"/>
  <c r="G19" i="11"/>
  <c r="F19" i="11"/>
  <c r="E19" i="11"/>
  <c r="D19" i="11"/>
  <c r="C19" i="11"/>
  <c r="O16" i="11"/>
  <c r="M16" i="11"/>
  <c r="L16" i="11"/>
  <c r="K16" i="11"/>
  <c r="J16" i="11"/>
  <c r="H16" i="11"/>
  <c r="G16" i="11"/>
  <c r="F16" i="11"/>
  <c r="E16" i="11"/>
  <c r="D16" i="11"/>
  <c r="O13" i="11"/>
  <c r="M13" i="11"/>
  <c r="L13" i="11"/>
  <c r="K13" i="11"/>
  <c r="J13" i="11"/>
  <c r="I13" i="11"/>
  <c r="B13" i="11" s="1"/>
  <c r="H13" i="11"/>
  <c r="G13" i="11"/>
  <c r="F13" i="11"/>
  <c r="E13" i="11"/>
  <c r="D13" i="11"/>
  <c r="C10" i="11"/>
  <c r="D10" i="11"/>
  <c r="E10" i="11"/>
  <c r="F10" i="11"/>
  <c r="G10" i="11"/>
  <c r="H10" i="11"/>
  <c r="J10" i="11"/>
  <c r="K10" i="11"/>
  <c r="L10" i="11"/>
  <c r="M10" i="11"/>
  <c r="O10" i="11"/>
  <c r="B34" i="2"/>
  <c r="B60" i="2"/>
  <c r="B59" i="2" s="1"/>
  <c r="B58" i="2"/>
  <c r="B57" i="2"/>
  <c r="B55" i="2"/>
  <c r="B54" i="2"/>
  <c r="B52" i="2"/>
  <c r="B51" i="2"/>
  <c r="B49" i="2"/>
  <c r="B48" i="2"/>
  <c r="B46" i="2"/>
  <c r="B45" i="2"/>
  <c r="B43" i="2"/>
  <c r="B42" i="2"/>
  <c r="B41" i="2" s="1"/>
  <c r="B40" i="2"/>
  <c r="B38" i="2" s="1"/>
  <c r="B39" i="2"/>
  <c r="B37" i="2"/>
  <c r="B36" i="2"/>
  <c r="B32" i="2"/>
  <c r="B31" i="2"/>
  <c r="B29" i="2"/>
  <c r="B28" i="2"/>
  <c r="B27" i="2" s="1"/>
  <c r="B26" i="2"/>
  <c r="B25" i="2"/>
  <c r="B23" i="2"/>
  <c r="B21" i="2" s="1"/>
  <c r="B22" i="2"/>
  <c r="B20" i="2"/>
  <c r="B19" i="2"/>
  <c r="B17" i="2"/>
  <c r="B16" i="2"/>
  <c r="B14" i="2"/>
  <c r="B13" i="2"/>
  <c r="C59" i="2"/>
  <c r="D59" i="2"/>
  <c r="E59" i="2"/>
  <c r="F59" i="2"/>
  <c r="G59" i="2"/>
  <c r="H59" i="2"/>
  <c r="I59" i="2"/>
  <c r="J59" i="2"/>
  <c r="K59" i="2"/>
  <c r="L59" i="2"/>
  <c r="C56" i="2"/>
  <c r="D56" i="2"/>
  <c r="E56" i="2"/>
  <c r="F56" i="2"/>
  <c r="G56" i="2"/>
  <c r="H56" i="2"/>
  <c r="I56" i="2"/>
  <c r="J56" i="2"/>
  <c r="K56" i="2"/>
  <c r="L56" i="2"/>
  <c r="C53" i="2"/>
  <c r="D53" i="2"/>
  <c r="E53" i="2"/>
  <c r="F53" i="2"/>
  <c r="G53" i="2"/>
  <c r="H53" i="2"/>
  <c r="I53" i="2"/>
  <c r="J53" i="2"/>
  <c r="K53" i="2"/>
  <c r="L53" i="2"/>
  <c r="C50" i="2"/>
  <c r="D50" i="2"/>
  <c r="E50" i="2"/>
  <c r="F50" i="2"/>
  <c r="G50" i="2"/>
  <c r="H50" i="2"/>
  <c r="I50" i="2"/>
  <c r="J50" i="2"/>
  <c r="K50" i="2"/>
  <c r="L50" i="2"/>
  <c r="C47" i="2"/>
  <c r="D47" i="2"/>
  <c r="E47" i="2"/>
  <c r="F47" i="2"/>
  <c r="G47" i="2"/>
  <c r="H47" i="2"/>
  <c r="I47" i="2"/>
  <c r="J47" i="2"/>
  <c r="K47" i="2"/>
  <c r="L47" i="2"/>
  <c r="B47" i="2"/>
  <c r="C44" i="2"/>
  <c r="D44" i="2"/>
  <c r="E44" i="2"/>
  <c r="F44" i="2"/>
  <c r="G44" i="2"/>
  <c r="H44" i="2"/>
  <c r="I44" i="2"/>
  <c r="J44" i="2"/>
  <c r="K44" i="2"/>
  <c r="L44" i="2"/>
  <c r="C41" i="2"/>
  <c r="D41" i="2"/>
  <c r="E41" i="2"/>
  <c r="F41" i="2"/>
  <c r="G41" i="2"/>
  <c r="H41" i="2"/>
  <c r="I41" i="2"/>
  <c r="J41" i="2"/>
  <c r="K41" i="2"/>
  <c r="L41" i="2"/>
  <c r="C38" i="2"/>
  <c r="D38" i="2"/>
  <c r="E38" i="2"/>
  <c r="F38" i="2"/>
  <c r="G38" i="2"/>
  <c r="H38" i="2"/>
  <c r="I38" i="2"/>
  <c r="J38" i="2"/>
  <c r="K38" i="2"/>
  <c r="L38" i="2"/>
  <c r="C35" i="2"/>
  <c r="D35" i="2"/>
  <c r="E35" i="2"/>
  <c r="F35" i="2"/>
  <c r="G35" i="2"/>
  <c r="H35" i="2"/>
  <c r="I35" i="2"/>
  <c r="J35" i="2"/>
  <c r="K35" i="2"/>
  <c r="L35" i="2"/>
  <c r="C33" i="2"/>
  <c r="D33" i="2"/>
  <c r="E33" i="2"/>
  <c r="F33" i="2"/>
  <c r="G33" i="2"/>
  <c r="H33" i="2"/>
  <c r="I33" i="2"/>
  <c r="J33" i="2"/>
  <c r="K33" i="2"/>
  <c r="L33" i="2"/>
  <c r="B33" i="2"/>
  <c r="C30" i="2"/>
  <c r="D30" i="2"/>
  <c r="E30" i="2"/>
  <c r="F30" i="2"/>
  <c r="G30" i="2"/>
  <c r="H30" i="2"/>
  <c r="I30" i="2"/>
  <c r="J30" i="2"/>
  <c r="K30" i="2"/>
  <c r="L30" i="2"/>
  <c r="C27" i="2"/>
  <c r="D27" i="2"/>
  <c r="E27" i="2"/>
  <c r="F27" i="2"/>
  <c r="G27" i="2"/>
  <c r="H27" i="2"/>
  <c r="I27" i="2"/>
  <c r="J27" i="2"/>
  <c r="K27" i="2"/>
  <c r="L27" i="2"/>
  <c r="C24" i="2"/>
  <c r="D24" i="2"/>
  <c r="E24" i="2"/>
  <c r="F24" i="2"/>
  <c r="G24" i="2"/>
  <c r="H24" i="2"/>
  <c r="I24" i="2"/>
  <c r="J24" i="2"/>
  <c r="K24" i="2"/>
  <c r="L24" i="2"/>
  <c r="C21" i="2"/>
  <c r="D21" i="2"/>
  <c r="E21" i="2"/>
  <c r="F21" i="2"/>
  <c r="G21" i="2"/>
  <c r="H21" i="2"/>
  <c r="I21" i="2"/>
  <c r="J21" i="2"/>
  <c r="K21" i="2"/>
  <c r="L21" i="2"/>
  <c r="C18" i="2"/>
  <c r="D18" i="2"/>
  <c r="E18" i="2"/>
  <c r="F18" i="2"/>
  <c r="G18" i="2"/>
  <c r="H18" i="2"/>
  <c r="I18" i="2"/>
  <c r="J18" i="2"/>
  <c r="K18" i="2"/>
  <c r="L18" i="2"/>
  <c r="B18" i="2"/>
  <c r="C15" i="2"/>
  <c r="D15" i="2"/>
  <c r="E15" i="2"/>
  <c r="F15" i="2"/>
  <c r="G15" i="2"/>
  <c r="H15" i="2"/>
  <c r="I15" i="2"/>
  <c r="J15" i="2"/>
  <c r="K15" i="2"/>
  <c r="L15" i="2"/>
  <c r="B15" i="2"/>
  <c r="C12" i="2"/>
  <c r="D12" i="2"/>
  <c r="E12" i="2"/>
  <c r="F12" i="2"/>
  <c r="G12" i="2"/>
  <c r="H12" i="2"/>
  <c r="I12" i="2"/>
  <c r="J12" i="2"/>
  <c r="K12" i="2"/>
  <c r="L12" i="2"/>
  <c r="H56" i="39"/>
  <c r="H55" i="39"/>
  <c r="C54" i="11" l="1"/>
  <c r="B54" i="11" s="1"/>
  <c r="B50" i="11"/>
  <c r="C48" i="11"/>
  <c r="B49" i="11"/>
  <c r="C51" i="11"/>
  <c r="B53" i="11"/>
  <c r="I51" i="11"/>
  <c r="B50" i="2"/>
  <c r="B12" i="2"/>
  <c r="B35" i="2"/>
  <c r="I16" i="11"/>
  <c r="B16" i="11" s="1"/>
  <c r="I10" i="11"/>
  <c r="B10" i="11" s="1"/>
  <c r="B24" i="2"/>
  <c r="B16" i="22"/>
  <c r="B22" i="22"/>
  <c r="I28" i="11"/>
  <c r="B28" i="11" s="1"/>
  <c r="I48" i="11"/>
  <c r="B13" i="22"/>
  <c r="B25" i="22"/>
  <c r="B39" i="22"/>
  <c r="B45" i="22"/>
  <c r="B51" i="22"/>
  <c r="B30" i="2"/>
  <c r="I36" i="11"/>
  <c r="B36" i="11" s="1"/>
  <c r="B8" i="22"/>
  <c r="B7" i="22"/>
  <c r="F7" i="22"/>
  <c r="J7" i="22"/>
  <c r="I7" i="22"/>
  <c r="E7" i="22"/>
  <c r="I45" i="11"/>
  <c r="I33" i="11"/>
  <c r="B33" i="11" s="1"/>
  <c r="I19" i="11"/>
  <c r="B19" i="11" s="1"/>
  <c r="B56" i="2"/>
  <c r="B53" i="2"/>
  <c r="B44" i="2"/>
  <c r="B51" i="11" l="1"/>
  <c r="B48" i="11"/>
  <c r="D9" i="8"/>
  <c r="E9" i="8"/>
  <c r="F9" i="8"/>
  <c r="H9" i="8"/>
  <c r="I9" i="8"/>
  <c r="J9" i="8"/>
  <c r="K9" i="8"/>
  <c r="D8" i="8"/>
  <c r="E8" i="8"/>
  <c r="F8" i="8"/>
  <c r="H8" i="8"/>
  <c r="I8" i="8"/>
  <c r="J8" i="8"/>
  <c r="K8" i="8"/>
  <c r="E48" i="8"/>
  <c r="E19" i="8"/>
  <c r="D19" i="8"/>
  <c r="C32" i="8"/>
  <c r="G32" i="8"/>
  <c r="K7" i="8" l="1"/>
  <c r="I7" i="8"/>
  <c r="D7" i="8"/>
  <c r="J7" i="8"/>
  <c r="F7" i="8"/>
  <c r="E7" i="8"/>
  <c r="H7" i="8"/>
  <c r="G58" i="8"/>
  <c r="C58" i="8"/>
  <c r="G56" i="8"/>
  <c r="G55" i="8"/>
  <c r="G53" i="8"/>
  <c r="G52" i="8"/>
  <c r="G50" i="8"/>
  <c r="G49" i="8"/>
  <c r="G47" i="8"/>
  <c r="G46" i="8"/>
  <c r="G44" i="8"/>
  <c r="G43" i="8"/>
  <c r="G41" i="8"/>
  <c r="G40" i="8"/>
  <c r="G38" i="8"/>
  <c r="G37" i="8"/>
  <c r="G35" i="8"/>
  <c r="G34" i="8"/>
  <c r="G30" i="8"/>
  <c r="G29" i="8"/>
  <c r="G27" i="8"/>
  <c r="G26" i="8"/>
  <c r="G24" i="8"/>
  <c r="G23" i="8"/>
  <c r="G22" i="8" s="1"/>
  <c r="G21" i="8"/>
  <c r="G20" i="8"/>
  <c r="G18" i="8"/>
  <c r="G17" i="8"/>
  <c r="G15" i="8"/>
  <c r="G14" i="8"/>
  <c r="G12" i="8"/>
  <c r="G11" i="8"/>
  <c r="C24" i="8"/>
  <c r="C23" i="8"/>
  <c r="C21" i="8"/>
  <c r="C20" i="8"/>
  <c r="C18" i="8"/>
  <c r="C17" i="8"/>
  <c r="C15" i="8"/>
  <c r="C14" i="8"/>
  <c r="C12" i="8"/>
  <c r="C11" i="8"/>
  <c r="C56" i="8"/>
  <c r="C53" i="8"/>
  <c r="C52" i="8"/>
  <c r="C50" i="8"/>
  <c r="C49" i="8"/>
  <c r="C47" i="8"/>
  <c r="C46" i="8"/>
  <c r="C44" i="8"/>
  <c r="C43" i="8"/>
  <c r="C41" i="8"/>
  <c r="C38" i="8"/>
  <c r="C37" i="8"/>
  <c r="C35" i="8"/>
  <c r="C34" i="8"/>
  <c r="C30" i="8"/>
  <c r="C29" i="8"/>
  <c r="C27" i="8"/>
  <c r="C26" i="8"/>
  <c r="H26" i="39"/>
  <c r="G9" i="8" l="1"/>
  <c r="G8" i="8"/>
  <c r="H51" i="37"/>
  <c r="I51" i="37"/>
  <c r="G51" i="37"/>
  <c r="G7" i="8" l="1"/>
  <c r="N11" i="37"/>
  <c r="N12" i="37"/>
  <c r="N14" i="37"/>
  <c r="N15" i="37"/>
  <c r="N17" i="37"/>
  <c r="N18" i="37"/>
  <c r="N20" i="37"/>
  <c r="N21" i="37"/>
  <c r="N23" i="37"/>
  <c r="N24" i="37"/>
  <c r="N26" i="37"/>
  <c r="N27" i="37"/>
  <c r="N29" i="37"/>
  <c r="N30" i="37"/>
  <c r="N34" i="37"/>
  <c r="N35" i="37"/>
  <c r="N37" i="37"/>
  <c r="N38" i="37"/>
  <c r="N40" i="37"/>
  <c r="N41" i="37"/>
  <c r="N43" i="37"/>
  <c r="N44" i="37"/>
  <c r="N46" i="37"/>
  <c r="N47" i="37"/>
  <c r="N49" i="37"/>
  <c r="N50" i="37"/>
  <c r="N52" i="37"/>
  <c r="N53" i="37"/>
  <c r="N55" i="37"/>
  <c r="N56" i="37"/>
  <c r="N58" i="37"/>
  <c r="B8" i="37" l="1"/>
  <c r="B9" i="37"/>
  <c r="B7" i="37" l="1"/>
  <c r="C8" i="34"/>
  <c r="T14" i="31"/>
  <c r="C11" i="34"/>
  <c r="D8" i="39"/>
  <c r="E12" i="34" s="1"/>
  <c r="E8" i="39"/>
  <c r="F12" i="34" s="1"/>
  <c r="F8" i="39"/>
  <c r="G12" i="34" s="1"/>
  <c r="G8" i="39"/>
  <c r="H12" i="34" s="1"/>
  <c r="D9" i="39"/>
  <c r="E13" i="34" s="1"/>
  <c r="E9" i="39"/>
  <c r="F13" i="34" s="1"/>
  <c r="F9" i="39"/>
  <c r="G13" i="34" s="1"/>
  <c r="G9" i="39"/>
  <c r="H13" i="34" s="1"/>
  <c r="H32" i="39"/>
  <c r="I32" i="39" s="1"/>
  <c r="D31" i="39"/>
  <c r="E31" i="39"/>
  <c r="F31" i="39"/>
  <c r="G31" i="39"/>
  <c r="C32" i="39"/>
  <c r="C31" i="39" s="1"/>
  <c r="H17" i="39"/>
  <c r="I17" i="39" s="1"/>
  <c r="H13" i="8"/>
  <c r="I13" i="8"/>
  <c r="J13" i="8"/>
  <c r="K13" i="8"/>
  <c r="H16" i="8"/>
  <c r="I16" i="8"/>
  <c r="J16" i="8"/>
  <c r="K16" i="8"/>
  <c r="H19" i="8"/>
  <c r="I19" i="8"/>
  <c r="J19" i="8"/>
  <c r="K19" i="8"/>
  <c r="H22" i="8"/>
  <c r="I22" i="8"/>
  <c r="J22" i="8"/>
  <c r="K22" i="8"/>
  <c r="H25" i="8"/>
  <c r="I25" i="8"/>
  <c r="J25" i="8"/>
  <c r="K25" i="8"/>
  <c r="H28" i="8"/>
  <c r="I28" i="8"/>
  <c r="J28" i="8"/>
  <c r="K28" i="8"/>
  <c r="H31" i="8"/>
  <c r="I31" i="8"/>
  <c r="J31" i="8"/>
  <c r="K31" i="8"/>
  <c r="H33" i="8"/>
  <c r="I33" i="8"/>
  <c r="J33" i="8"/>
  <c r="K33" i="8"/>
  <c r="H36" i="8"/>
  <c r="I36" i="8"/>
  <c r="J36" i="8"/>
  <c r="K36" i="8"/>
  <c r="H39" i="8"/>
  <c r="I39" i="8"/>
  <c r="J39" i="8"/>
  <c r="K39" i="8"/>
  <c r="H42" i="8"/>
  <c r="I42" i="8"/>
  <c r="J42" i="8"/>
  <c r="K42" i="8"/>
  <c r="H45" i="8"/>
  <c r="I45" i="8"/>
  <c r="J45" i="8"/>
  <c r="K45" i="8"/>
  <c r="H48" i="8"/>
  <c r="I48" i="8"/>
  <c r="J48" i="8"/>
  <c r="K48" i="8"/>
  <c r="H51" i="8"/>
  <c r="I51" i="8"/>
  <c r="J51" i="8"/>
  <c r="K51" i="8"/>
  <c r="H54" i="8"/>
  <c r="I54" i="8"/>
  <c r="J54" i="8"/>
  <c r="K54" i="8"/>
  <c r="H57" i="8"/>
  <c r="I57" i="8"/>
  <c r="J57" i="8"/>
  <c r="K57" i="8"/>
  <c r="D13" i="8"/>
  <c r="E13" i="8"/>
  <c r="F13" i="8"/>
  <c r="D16" i="8"/>
  <c r="E16" i="8"/>
  <c r="F16" i="8"/>
  <c r="F19" i="8"/>
  <c r="D22" i="8"/>
  <c r="E22" i="8"/>
  <c r="F22" i="8"/>
  <c r="D25" i="8"/>
  <c r="E25" i="8"/>
  <c r="F25" i="8"/>
  <c r="D28" i="8"/>
  <c r="E28" i="8"/>
  <c r="F28" i="8"/>
  <c r="D31" i="8"/>
  <c r="E31" i="8"/>
  <c r="F31" i="8"/>
  <c r="D33" i="8"/>
  <c r="E33" i="8"/>
  <c r="F33" i="8"/>
  <c r="D36" i="8"/>
  <c r="E36" i="8"/>
  <c r="F36" i="8"/>
  <c r="D39" i="8"/>
  <c r="E39" i="8"/>
  <c r="F39" i="8"/>
  <c r="D42" i="8"/>
  <c r="E42" i="8"/>
  <c r="F42" i="8"/>
  <c r="D45" i="8"/>
  <c r="E45" i="8"/>
  <c r="F45" i="8"/>
  <c r="D48" i="8"/>
  <c r="F48" i="8"/>
  <c r="D51" i="8"/>
  <c r="E51" i="8"/>
  <c r="F51" i="8"/>
  <c r="D54" i="8"/>
  <c r="E54" i="8"/>
  <c r="F54" i="8"/>
  <c r="D57" i="8"/>
  <c r="E57" i="8"/>
  <c r="F57" i="8"/>
  <c r="H9" i="2"/>
  <c r="D7" i="11"/>
  <c r="D9" i="2"/>
  <c r="F9" i="2"/>
  <c r="G54" i="8"/>
  <c r="C54" i="8"/>
  <c r="B54" i="8"/>
  <c r="G51" i="8"/>
  <c r="C51" i="8"/>
  <c r="B51" i="8"/>
  <c r="G48" i="8"/>
  <c r="C48" i="8"/>
  <c r="B48" i="8"/>
  <c r="G45" i="8"/>
  <c r="C45" i="8"/>
  <c r="B45" i="8"/>
  <c r="G42" i="8"/>
  <c r="C42" i="8"/>
  <c r="B42" i="8"/>
  <c r="G39" i="8"/>
  <c r="C39" i="8"/>
  <c r="B39" i="8"/>
  <c r="G36" i="8"/>
  <c r="C36" i="8"/>
  <c r="B36" i="8"/>
  <c r="G33" i="8"/>
  <c r="C33" i="8"/>
  <c r="B33" i="8"/>
  <c r="G57" i="8"/>
  <c r="C57" i="8"/>
  <c r="B57" i="8"/>
  <c r="C31" i="8"/>
  <c r="G31" i="8"/>
  <c r="B31" i="8"/>
  <c r="G28" i="8"/>
  <c r="C28" i="8"/>
  <c r="B28" i="8"/>
  <c r="G25" i="8"/>
  <c r="B25" i="8"/>
  <c r="C22" i="8"/>
  <c r="B22" i="8"/>
  <c r="G19" i="8"/>
  <c r="C19" i="8"/>
  <c r="B19" i="8"/>
  <c r="G16" i="8"/>
  <c r="C16" i="8"/>
  <c r="B16" i="8"/>
  <c r="G13" i="8"/>
  <c r="C13" i="8"/>
  <c r="B13" i="8"/>
  <c r="C10" i="8"/>
  <c r="D10" i="8"/>
  <c r="E10" i="8"/>
  <c r="F10" i="8"/>
  <c r="H10" i="8"/>
  <c r="I10" i="8"/>
  <c r="J10" i="8"/>
  <c r="K10" i="8"/>
  <c r="B10" i="8"/>
  <c r="D33" i="39"/>
  <c r="F33" i="39"/>
  <c r="G33" i="39"/>
  <c r="E33" i="39"/>
  <c r="H34" i="39"/>
  <c r="I34" i="39" s="1"/>
  <c r="H58" i="39"/>
  <c r="H57" i="39" s="1"/>
  <c r="I57" i="39" s="1"/>
  <c r="C57" i="39"/>
  <c r="G57" i="39"/>
  <c r="F57" i="39"/>
  <c r="E57" i="39"/>
  <c r="D57" i="39"/>
  <c r="H54" i="39"/>
  <c r="I54" i="39" s="1"/>
  <c r="H53" i="39"/>
  <c r="I53" i="39" s="1"/>
  <c r="H52" i="39"/>
  <c r="I52" i="39" s="1"/>
  <c r="G51" i="39"/>
  <c r="F51" i="39"/>
  <c r="E51" i="39"/>
  <c r="D51" i="39"/>
  <c r="H50" i="39"/>
  <c r="I50" i="39" s="1"/>
  <c r="H49" i="39"/>
  <c r="G48" i="39"/>
  <c r="F48" i="39"/>
  <c r="E48" i="39"/>
  <c r="D48" i="39"/>
  <c r="H47" i="39"/>
  <c r="I47" i="39" s="1"/>
  <c r="H46" i="39"/>
  <c r="I46" i="39" s="1"/>
  <c r="G45" i="39"/>
  <c r="F45" i="39"/>
  <c r="E45" i="39"/>
  <c r="D45" i="39"/>
  <c r="H44" i="39"/>
  <c r="I44" i="39" s="1"/>
  <c r="H43" i="39"/>
  <c r="I43" i="39" s="1"/>
  <c r="G42" i="39"/>
  <c r="F42" i="39"/>
  <c r="E42" i="39"/>
  <c r="D42" i="39"/>
  <c r="H41" i="39"/>
  <c r="I41" i="39" s="1"/>
  <c r="H40" i="39"/>
  <c r="G39" i="39"/>
  <c r="F39" i="39"/>
  <c r="E39" i="39"/>
  <c r="D39" i="39"/>
  <c r="H38" i="39"/>
  <c r="I38" i="39" s="1"/>
  <c r="H37" i="39"/>
  <c r="G36" i="39"/>
  <c r="F36" i="39"/>
  <c r="E36" i="39"/>
  <c r="D36" i="39"/>
  <c r="H35" i="39"/>
  <c r="I35" i="39" s="1"/>
  <c r="H30" i="39"/>
  <c r="I30" i="39" s="1"/>
  <c r="H29" i="39"/>
  <c r="G28" i="39"/>
  <c r="F28" i="39"/>
  <c r="E28" i="39"/>
  <c r="D28" i="39"/>
  <c r="H27" i="39"/>
  <c r="I27" i="39" s="1"/>
  <c r="G25" i="39"/>
  <c r="F25" i="39"/>
  <c r="E25" i="39"/>
  <c r="D25" i="39"/>
  <c r="H24" i="39"/>
  <c r="H23" i="39"/>
  <c r="G22" i="39"/>
  <c r="F22" i="39"/>
  <c r="E22" i="39"/>
  <c r="D22" i="39"/>
  <c r="H21" i="39"/>
  <c r="I21" i="39" s="1"/>
  <c r="H20" i="39"/>
  <c r="G19" i="39"/>
  <c r="F19" i="39"/>
  <c r="E19" i="39"/>
  <c r="D19" i="39"/>
  <c r="H18" i="39"/>
  <c r="G16" i="39"/>
  <c r="F16" i="39"/>
  <c r="E16" i="39"/>
  <c r="D16" i="39"/>
  <c r="I15" i="39"/>
  <c r="H14" i="39"/>
  <c r="I14" i="39" s="1"/>
  <c r="G13" i="39"/>
  <c r="F13" i="39"/>
  <c r="E13" i="39"/>
  <c r="D13" i="39"/>
  <c r="H12" i="39"/>
  <c r="H11" i="39"/>
  <c r="D10" i="39"/>
  <c r="E10" i="39"/>
  <c r="F10" i="39"/>
  <c r="G10" i="39"/>
  <c r="H8" i="37"/>
  <c r="H9" i="37"/>
  <c r="I8" i="37"/>
  <c r="I9" i="37"/>
  <c r="J8" i="37"/>
  <c r="J9" i="37"/>
  <c r="K8" i="37"/>
  <c r="K9" i="37"/>
  <c r="L8" i="37"/>
  <c r="L9" i="37"/>
  <c r="M8" i="37"/>
  <c r="H9" i="34" s="1"/>
  <c r="M9" i="37"/>
  <c r="H10" i="34" s="1"/>
  <c r="G8" i="37"/>
  <c r="G9" i="37"/>
  <c r="D58" i="37"/>
  <c r="D57" i="37" s="1"/>
  <c r="E58" i="37"/>
  <c r="E57" i="37" s="1"/>
  <c r="G57" i="37"/>
  <c r="H57" i="37"/>
  <c r="I57" i="37"/>
  <c r="J57" i="37"/>
  <c r="K57" i="37"/>
  <c r="L57" i="37"/>
  <c r="M57" i="37"/>
  <c r="O55" i="37"/>
  <c r="O56" i="37"/>
  <c r="M54" i="37"/>
  <c r="L54" i="37"/>
  <c r="K54" i="37"/>
  <c r="J54" i="37"/>
  <c r="I54" i="37"/>
  <c r="H54" i="37"/>
  <c r="G54" i="37"/>
  <c r="E55" i="37"/>
  <c r="E56" i="37"/>
  <c r="D55" i="37"/>
  <c r="D56" i="37"/>
  <c r="O52" i="37"/>
  <c r="O53" i="37"/>
  <c r="M51" i="37"/>
  <c r="L51" i="37"/>
  <c r="K51" i="37"/>
  <c r="J51" i="37"/>
  <c r="E52" i="37"/>
  <c r="E53" i="37"/>
  <c r="D52" i="37"/>
  <c r="D53" i="37"/>
  <c r="O49" i="37"/>
  <c r="O50" i="37"/>
  <c r="M48" i="37"/>
  <c r="L48" i="37"/>
  <c r="K48" i="37"/>
  <c r="J48" i="37"/>
  <c r="I48" i="37"/>
  <c r="H48" i="37"/>
  <c r="G48" i="37"/>
  <c r="E49" i="37"/>
  <c r="E50" i="37"/>
  <c r="D49" i="37"/>
  <c r="D50" i="37"/>
  <c r="O46" i="37"/>
  <c r="O47" i="37"/>
  <c r="M45" i="37"/>
  <c r="L45" i="37"/>
  <c r="K45" i="37"/>
  <c r="J45" i="37"/>
  <c r="I45" i="37"/>
  <c r="H45" i="37"/>
  <c r="G45" i="37"/>
  <c r="E46" i="37"/>
  <c r="E47" i="37"/>
  <c r="D46" i="37"/>
  <c r="D47" i="37"/>
  <c r="O43" i="37"/>
  <c r="O44" i="37"/>
  <c r="M42" i="37"/>
  <c r="L42" i="37"/>
  <c r="K42" i="37"/>
  <c r="J42" i="37"/>
  <c r="I42" i="37"/>
  <c r="H42" i="37"/>
  <c r="G42" i="37"/>
  <c r="E43" i="37"/>
  <c r="E44" i="37"/>
  <c r="D43" i="37"/>
  <c r="D44" i="37"/>
  <c r="D40" i="37"/>
  <c r="D41" i="37"/>
  <c r="E40" i="37"/>
  <c r="E41" i="37"/>
  <c r="G39" i="37"/>
  <c r="H39" i="37"/>
  <c r="I39" i="37"/>
  <c r="J39" i="37"/>
  <c r="K39" i="37"/>
  <c r="L39" i="37"/>
  <c r="M39" i="37"/>
  <c r="O40" i="37"/>
  <c r="O41" i="37"/>
  <c r="D37" i="37"/>
  <c r="D38" i="37"/>
  <c r="E37" i="37"/>
  <c r="E38" i="37"/>
  <c r="G36" i="37"/>
  <c r="H36" i="37"/>
  <c r="I36" i="37"/>
  <c r="J36" i="37"/>
  <c r="K36" i="37"/>
  <c r="L36" i="37"/>
  <c r="M36" i="37"/>
  <c r="O37" i="37"/>
  <c r="O38" i="37"/>
  <c r="G31" i="37"/>
  <c r="H31" i="37"/>
  <c r="I31" i="37"/>
  <c r="J31" i="37"/>
  <c r="K31" i="37"/>
  <c r="L31" i="37"/>
  <c r="M31" i="37"/>
  <c r="O32" i="37"/>
  <c r="O31" i="37" s="1"/>
  <c r="O34" i="37"/>
  <c r="O35" i="37"/>
  <c r="M33" i="37"/>
  <c r="L33" i="37"/>
  <c r="K33" i="37"/>
  <c r="J33" i="37"/>
  <c r="I33" i="37"/>
  <c r="H33" i="37"/>
  <c r="G33" i="37"/>
  <c r="E34" i="37"/>
  <c r="E35" i="37"/>
  <c r="D34" i="37"/>
  <c r="D35" i="37"/>
  <c r="O29" i="37"/>
  <c r="O30" i="37"/>
  <c r="M28" i="37"/>
  <c r="L28" i="37"/>
  <c r="K28" i="37"/>
  <c r="J28" i="37"/>
  <c r="I28" i="37"/>
  <c r="H28" i="37"/>
  <c r="G28" i="37"/>
  <c r="E29" i="37"/>
  <c r="E30" i="37"/>
  <c r="D29" i="37"/>
  <c r="D30" i="37"/>
  <c r="O26" i="37"/>
  <c r="O27" i="37"/>
  <c r="M25" i="37"/>
  <c r="L25" i="37"/>
  <c r="K25" i="37"/>
  <c r="J25" i="37"/>
  <c r="I25" i="37"/>
  <c r="H25" i="37"/>
  <c r="G25" i="37"/>
  <c r="E26" i="37"/>
  <c r="E27" i="37"/>
  <c r="D26" i="37"/>
  <c r="D27" i="37"/>
  <c r="O23" i="37"/>
  <c r="O24" i="37"/>
  <c r="M22" i="37"/>
  <c r="L22" i="37"/>
  <c r="K22" i="37"/>
  <c r="J22" i="37"/>
  <c r="I22" i="37"/>
  <c r="H22" i="37"/>
  <c r="G22" i="37"/>
  <c r="E23" i="37"/>
  <c r="E24" i="37"/>
  <c r="D23" i="37"/>
  <c r="D24" i="37"/>
  <c r="O20" i="37"/>
  <c r="O21" i="37"/>
  <c r="M19" i="37"/>
  <c r="L19" i="37"/>
  <c r="K19" i="37"/>
  <c r="J19" i="37"/>
  <c r="I19" i="37"/>
  <c r="H19" i="37"/>
  <c r="G19" i="37"/>
  <c r="E20" i="37"/>
  <c r="E21" i="37"/>
  <c r="D20" i="37"/>
  <c r="D21" i="37"/>
  <c r="D17" i="37"/>
  <c r="D18" i="37"/>
  <c r="E17" i="37"/>
  <c r="E18" i="37"/>
  <c r="G16" i="37"/>
  <c r="H16" i="37"/>
  <c r="I16" i="37"/>
  <c r="J16" i="37"/>
  <c r="K16" i="37"/>
  <c r="L16" i="37"/>
  <c r="M16" i="37"/>
  <c r="O17" i="37"/>
  <c r="O18" i="37"/>
  <c r="G13" i="37"/>
  <c r="H13" i="37"/>
  <c r="I13" i="37"/>
  <c r="J13" i="37"/>
  <c r="K13" i="37"/>
  <c r="L13" i="37"/>
  <c r="M13" i="37"/>
  <c r="O15" i="37"/>
  <c r="G10" i="37"/>
  <c r="H10" i="37"/>
  <c r="K10" i="37"/>
  <c r="L10" i="37"/>
  <c r="M10" i="37"/>
  <c r="O11" i="37"/>
  <c r="O12" i="37"/>
  <c r="E32" i="37"/>
  <c r="E31" i="37" s="1"/>
  <c r="D32" i="37"/>
  <c r="D31" i="37" s="1"/>
  <c r="E15" i="37"/>
  <c r="D15" i="37"/>
  <c r="E14" i="37"/>
  <c r="D14" i="37"/>
  <c r="D12" i="37"/>
  <c r="E12" i="37"/>
  <c r="E11" i="37"/>
  <c r="D11" i="37"/>
  <c r="B10" i="37"/>
  <c r="I10" i="37"/>
  <c r="J10" i="37"/>
  <c r="C7" i="22"/>
  <c r="C7" i="11"/>
  <c r="E7" i="11"/>
  <c r="F7" i="11"/>
  <c r="G7" i="11"/>
  <c r="H7" i="11"/>
  <c r="I7" i="11"/>
  <c r="J7" i="11"/>
  <c r="K7" i="11"/>
  <c r="L7" i="11"/>
  <c r="M7" i="11"/>
  <c r="N7" i="11"/>
  <c r="C8" i="11"/>
  <c r="D8" i="11"/>
  <c r="E8" i="11"/>
  <c r="F8" i="11"/>
  <c r="G8" i="11"/>
  <c r="H8" i="11"/>
  <c r="I8" i="11"/>
  <c r="J8" i="11"/>
  <c r="K8" i="11"/>
  <c r="L8" i="11"/>
  <c r="M8" i="11"/>
  <c r="N8" i="11"/>
  <c r="C9" i="11"/>
  <c r="D9" i="11"/>
  <c r="E9" i="11"/>
  <c r="F9" i="11"/>
  <c r="G9" i="11"/>
  <c r="H9" i="11"/>
  <c r="I9" i="11"/>
  <c r="J9" i="11"/>
  <c r="K9" i="11"/>
  <c r="L9" i="11"/>
  <c r="M9" i="11"/>
  <c r="N9" i="11"/>
  <c r="C9" i="2"/>
  <c r="E9" i="2"/>
  <c r="G9" i="2"/>
  <c r="J9" i="2"/>
  <c r="K9" i="2"/>
  <c r="B10" i="2"/>
  <c r="C10" i="2"/>
  <c r="D10" i="2"/>
  <c r="E10" i="2"/>
  <c r="F10" i="2"/>
  <c r="G10" i="2"/>
  <c r="J10" i="2"/>
  <c r="K10" i="2"/>
  <c r="B11" i="2"/>
  <c r="C11" i="2"/>
  <c r="E11" i="2"/>
  <c r="F11" i="2"/>
  <c r="G11" i="2"/>
  <c r="H11" i="2"/>
  <c r="B8" i="8"/>
  <c r="B9" i="8"/>
  <c r="C9" i="8"/>
  <c r="I26" i="39"/>
  <c r="I49" i="39"/>
  <c r="I55" i="39"/>
  <c r="I12" i="39"/>
  <c r="I18" i="39"/>
  <c r="I24" i="39"/>
  <c r="I56" i="39"/>
  <c r="D13" i="34" l="1"/>
  <c r="D12" i="34"/>
  <c r="B8" i="11"/>
  <c r="B9" i="11"/>
  <c r="B7" i="11"/>
  <c r="H16" i="39"/>
  <c r="I16" i="39" s="1"/>
  <c r="H8" i="34"/>
  <c r="I58" i="39"/>
  <c r="N28" i="37"/>
  <c r="G10" i="34"/>
  <c r="F10" i="34"/>
  <c r="G10" i="8"/>
  <c r="C7" i="34"/>
  <c r="B9" i="2"/>
  <c r="C54" i="39"/>
  <c r="C51" i="39"/>
  <c r="H48" i="39"/>
  <c r="I48" i="39" s="1"/>
  <c r="C45" i="39"/>
  <c r="C39" i="39"/>
  <c r="H39" i="39"/>
  <c r="I39" i="39" s="1"/>
  <c r="I40" i="39"/>
  <c r="H36" i="39"/>
  <c r="I36" i="39" s="1"/>
  <c r="C36" i="39"/>
  <c r="I37" i="39"/>
  <c r="C33" i="39"/>
  <c r="C28" i="39"/>
  <c r="C25" i="39"/>
  <c r="H22" i="39"/>
  <c r="I22" i="39" s="1"/>
  <c r="C22" i="39"/>
  <c r="H19" i="39"/>
  <c r="I19" i="39" s="1"/>
  <c r="G7" i="39"/>
  <c r="C13" i="39"/>
  <c r="H13" i="39"/>
  <c r="I13" i="39" s="1"/>
  <c r="C9" i="39"/>
  <c r="H10" i="39"/>
  <c r="I10" i="39" s="1"/>
  <c r="C10" i="39"/>
  <c r="I11" i="39"/>
  <c r="C16" i="39"/>
  <c r="G11" i="34"/>
  <c r="N57" i="37"/>
  <c r="D54" i="37"/>
  <c r="N54" i="37"/>
  <c r="N51" i="37"/>
  <c r="D51" i="37"/>
  <c r="N48" i="37"/>
  <c r="O48" i="37"/>
  <c r="N45" i="37"/>
  <c r="E45" i="37"/>
  <c r="D45" i="37"/>
  <c r="E42" i="37"/>
  <c r="N42" i="37"/>
  <c r="D42" i="37"/>
  <c r="E39" i="37"/>
  <c r="N39" i="37"/>
  <c r="E36" i="37"/>
  <c r="D36" i="37"/>
  <c r="N36" i="37"/>
  <c r="E33" i="37"/>
  <c r="D33" i="37"/>
  <c r="N33" i="37"/>
  <c r="D22" i="37"/>
  <c r="N22" i="37"/>
  <c r="E22" i="37"/>
  <c r="O19" i="37"/>
  <c r="N19" i="37"/>
  <c r="D19" i="37"/>
  <c r="D16" i="37"/>
  <c r="E16" i="37"/>
  <c r="N16" i="37"/>
  <c r="N13" i="37"/>
  <c r="O13" i="37" s="1"/>
  <c r="O10" i="37"/>
  <c r="N25" i="37"/>
  <c r="E28" i="37"/>
  <c r="N31" i="37"/>
  <c r="N10" i="37"/>
  <c r="O36" i="37"/>
  <c r="E9" i="37"/>
  <c r="E13" i="37"/>
  <c r="O14" i="37"/>
  <c r="D28" i="37"/>
  <c r="L7" i="37"/>
  <c r="E25" i="37"/>
  <c r="I7" i="37"/>
  <c r="M7" i="37"/>
  <c r="J7" i="37"/>
  <c r="E10" i="34"/>
  <c r="N9" i="37"/>
  <c r="E10" i="37"/>
  <c r="H7" i="37"/>
  <c r="E9" i="34"/>
  <c r="O54" i="37"/>
  <c r="O51" i="37"/>
  <c r="O22" i="37"/>
  <c r="B7" i="8"/>
  <c r="H51" i="39"/>
  <c r="I51" i="39" s="1"/>
  <c r="C48" i="39"/>
  <c r="E11" i="34"/>
  <c r="H42" i="39"/>
  <c r="I42" i="39" s="1"/>
  <c r="H9" i="39"/>
  <c r="I13" i="34" s="1"/>
  <c r="J13" i="34" s="1"/>
  <c r="C19" i="39"/>
  <c r="I9" i="39"/>
  <c r="C42" i="39"/>
  <c r="I20" i="39"/>
  <c r="E7" i="39"/>
  <c r="H8" i="39"/>
  <c r="I12" i="34" s="1"/>
  <c r="D7" i="39"/>
  <c r="H28" i="39"/>
  <c r="I28" i="39" s="1"/>
  <c r="H45" i="39"/>
  <c r="I45" i="39" s="1"/>
  <c r="F7" i="39"/>
  <c r="H33" i="39"/>
  <c r="I33" i="39" s="1"/>
  <c r="O45" i="37"/>
  <c r="E48" i="37"/>
  <c r="E54" i="37"/>
  <c r="O58" i="37"/>
  <c r="O57" i="37" s="1"/>
  <c r="D39" i="37"/>
  <c r="E51" i="37"/>
  <c r="D13" i="37"/>
  <c r="D9" i="37"/>
  <c r="O25" i="37"/>
  <c r="O9" i="37"/>
  <c r="K7" i="37"/>
  <c r="O16" i="37"/>
  <c r="E19" i="37"/>
  <c r="G7" i="37"/>
  <c r="F9" i="34"/>
  <c r="O33" i="37"/>
  <c r="O39" i="37"/>
  <c r="H11" i="34"/>
  <c r="F11" i="34"/>
  <c r="O28" i="37"/>
  <c r="O42" i="37"/>
  <c r="E8" i="37"/>
  <c r="I23" i="39"/>
  <c r="C8" i="39"/>
  <c r="N8" i="37"/>
  <c r="G9" i="34"/>
  <c r="I29" i="39"/>
  <c r="D25" i="37"/>
  <c r="D48" i="37"/>
  <c r="H31" i="39"/>
  <c r="I31" i="39" s="1"/>
  <c r="H25" i="39"/>
  <c r="I25" i="39" s="1"/>
  <c r="D8" i="37"/>
  <c r="D10" i="37"/>
  <c r="D11" i="34" l="1"/>
  <c r="D10" i="34"/>
  <c r="D9" i="34"/>
  <c r="H7" i="34"/>
  <c r="O7" i="37"/>
  <c r="I11" i="34"/>
  <c r="J11" i="34" s="1"/>
  <c r="O8" i="37"/>
  <c r="E7" i="37"/>
  <c r="F8" i="34"/>
  <c r="F7" i="34" s="1"/>
  <c r="E8" i="34"/>
  <c r="I10" i="34"/>
  <c r="J10" i="34" s="1"/>
  <c r="N7" i="37"/>
  <c r="J12" i="34"/>
  <c r="C7" i="39"/>
  <c r="I7" i="39"/>
  <c r="I8" i="39"/>
  <c r="G8" i="34"/>
  <c r="G7" i="34" s="1"/>
  <c r="D7" i="37"/>
  <c r="I9" i="34"/>
  <c r="H7" i="39"/>
  <c r="E7" i="34" l="1"/>
  <c r="D7" i="34" s="1"/>
  <c r="D8" i="34"/>
  <c r="I8" i="34"/>
  <c r="J9" i="34"/>
  <c r="J8" i="34" l="1"/>
  <c r="J7" i="34" s="1"/>
  <c r="I7" i="34"/>
  <c r="C8" i="8"/>
  <c r="C7" i="8" s="1"/>
  <c r="C25" i="8"/>
</calcChain>
</file>

<file path=xl/comments1.xml><?xml version="1.0" encoding="utf-8"?>
<comments xmlns="http://schemas.openxmlformats.org/spreadsheetml/2006/main">
  <authors>
    <author>USER</author>
  </authors>
  <commentList>
    <comment ref="M12" authorId="0">
      <text>
        <r>
          <rPr>
            <sz val="9"/>
            <color indexed="81"/>
            <rFont val="돋움"/>
            <family val="3"/>
            <charset val="129"/>
          </rPr>
          <t>누적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오류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자료를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현행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시행중인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누적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자료와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맞춤
</t>
        </r>
      </text>
    </comment>
  </commentList>
</comments>
</file>

<file path=xl/sharedStrings.xml><?xml version="1.0" encoding="utf-8"?>
<sst xmlns="http://schemas.openxmlformats.org/spreadsheetml/2006/main" count="1129" uniqueCount="757">
  <si>
    <t>전라남도</t>
    <phoneticPr fontId="3" type="noConversion"/>
  </si>
  <si>
    <t>구분</t>
    <phoneticPr fontId="3" type="noConversion"/>
  </si>
  <si>
    <t xml:space="preserve"> </t>
    <phoneticPr fontId="3" type="noConversion"/>
  </si>
  <si>
    <t>의원
발의</t>
    <phoneticPr fontId="3" type="noConversion"/>
  </si>
  <si>
    <t>총계</t>
    <phoneticPr fontId="3" type="noConversion"/>
  </si>
  <si>
    <t>부결</t>
    <phoneticPr fontId="3" type="noConversion"/>
  </si>
  <si>
    <t>구분</t>
    <phoneticPr fontId="3" type="noConversion"/>
  </si>
  <si>
    <t>개최횟수</t>
    <phoneticPr fontId="3" type="noConversion"/>
  </si>
  <si>
    <t>심의건수</t>
    <phoneticPr fontId="3" type="noConversion"/>
  </si>
  <si>
    <t>처리결과</t>
    <phoneticPr fontId="3" type="noConversion"/>
  </si>
  <si>
    <t>소계</t>
    <phoneticPr fontId="3" type="noConversion"/>
  </si>
  <si>
    <t>조례</t>
    <phoneticPr fontId="3" type="noConversion"/>
  </si>
  <si>
    <t>규칙</t>
    <phoneticPr fontId="3" type="noConversion"/>
  </si>
  <si>
    <t>원안의결</t>
    <phoneticPr fontId="3" type="noConversion"/>
  </si>
  <si>
    <t>수정</t>
    <phoneticPr fontId="3" type="noConversion"/>
  </si>
  <si>
    <t>부결</t>
    <phoneticPr fontId="3" type="noConversion"/>
  </si>
  <si>
    <t>보류기타</t>
    <phoneticPr fontId="3" type="noConversion"/>
  </si>
  <si>
    <t>구분</t>
    <phoneticPr fontId="3" type="noConversion"/>
  </si>
  <si>
    <t>총계</t>
    <phoneticPr fontId="3" type="noConversion"/>
  </si>
  <si>
    <t>재의요구 유형 및 사유</t>
    <phoneticPr fontId="3" type="noConversion"/>
  </si>
  <si>
    <t>단체장
발의</t>
    <phoneticPr fontId="3" type="noConversion"/>
  </si>
  <si>
    <t>시·도지사</t>
    <phoneticPr fontId="3" type="noConversion"/>
  </si>
  <si>
    <t>장 관</t>
    <phoneticPr fontId="3" type="noConversion"/>
  </si>
  <si>
    <t>이의</t>
    <phoneticPr fontId="3" type="noConversion"/>
  </si>
  <si>
    <t>법령위반</t>
    <phoneticPr fontId="3" type="noConversion"/>
  </si>
  <si>
    <t>공익위반</t>
    <phoneticPr fontId="3" type="noConversion"/>
  </si>
  <si>
    <t>(단위 : 건)</t>
    <phoneticPr fontId="3" type="noConversion"/>
  </si>
  <si>
    <t>(단위 : 건)</t>
    <phoneticPr fontId="3" type="noConversion"/>
  </si>
  <si>
    <t>구분</t>
    <phoneticPr fontId="3" type="noConversion"/>
  </si>
  <si>
    <t>비고</t>
    <phoneticPr fontId="3" type="noConversion"/>
  </si>
  <si>
    <t>재의요구
건수</t>
    <phoneticPr fontId="3" type="noConversion"/>
  </si>
  <si>
    <t>소계</t>
    <phoneticPr fontId="3" type="noConversion"/>
  </si>
  <si>
    <t>재의결</t>
    <phoneticPr fontId="3" type="noConversion"/>
  </si>
  <si>
    <t>수정의결</t>
    <phoneticPr fontId="3" type="noConversion"/>
  </si>
  <si>
    <t>계류</t>
    <phoneticPr fontId="3" type="noConversion"/>
  </si>
  <si>
    <t>(단위 : 건)</t>
    <phoneticPr fontId="3" type="noConversion"/>
  </si>
  <si>
    <r>
      <t>자체 재의</t>
    </r>
    <r>
      <rPr>
        <sz val="11"/>
        <rFont val="돋움"/>
        <family val="3"/>
        <charset val="129"/>
      </rPr>
      <t xml:space="preserve"> </t>
    </r>
    <r>
      <rPr>
        <sz val="11"/>
        <rFont val="돋움"/>
        <family val="3"/>
        <charset val="129"/>
      </rPr>
      <t>요구</t>
    </r>
    <phoneticPr fontId="3" type="noConversion"/>
  </si>
  <si>
    <t>상급 기관 지시</t>
    <phoneticPr fontId="3" type="noConversion"/>
  </si>
  <si>
    <t>부산광역시</t>
    <phoneticPr fontId="3" type="noConversion"/>
  </si>
  <si>
    <t>대구광역시</t>
    <phoneticPr fontId="3" type="noConversion"/>
  </si>
  <si>
    <t>인천시</t>
    <phoneticPr fontId="3" type="noConversion"/>
  </si>
  <si>
    <t>광주광역시</t>
    <phoneticPr fontId="3" type="noConversion"/>
  </si>
  <si>
    <t>대전광역시</t>
    <phoneticPr fontId="3" type="noConversion"/>
  </si>
  <si>
    <t>경기도</t>
    <phoneticPr fontId="3" type="noConversion"/>
  </si>
  <si>
    <t>충청북도</t>
    <phoneticPr fontId="3" type="noConversion"/>
  </si>
  <si>
    <t>충북 총계</t>
    <phoneticPr fontId="3" type="noConversion"/>
  </si>
  <si>
    <t>충청남도</t>
    <phoneticPr fontId="3" type="noConversion"/>
  </si>
  <si>
    <t>충남 총계</t>
    <phoneticPr fontId="3" type="noConversion"/>
  </si>
  <si>
    <t>전라북도</t>
    <phoneticPr fontId="3" type="noConversion"/>
  </si>
  <si>
    <t>전북 총계</t>
    <phoneticPr fontId="3" type="noConversion"/>
  </si>
  <si>
    <t>전라남도</t>
    <phoneticPr fontId="3" type="noConversion"/>
  </si>
  <si>
    <t>전남 총계</t>
    <phoneticPr fontId="3" type="noConversion"/>
  </si>
  <si>
    <t>경상북도</t>
    <phoneticPr fontId="3" type="noConversion"/>
  </si>
  <si>
    <t>경북 총계</t>
    <phoneticPr fontId="3" type="noConversion"/>
  </si>
  <si>
    <t>경상남도</t>
    <phoneticPr fontId="3" type="noConversion"/>
  </si>
  <si>
    <t>경남 총계</t>
    <phoneticPr fontId="3" type="noConversion"/>
  </si>
  <si>
    <t>제주특별자치도</t>
    <phoneticPr fontId="3" type="noConversion"/>
  </si>
  <si>
    <t>제주 총계</t>
    <phoneticPr fontId="3" type="noConversion"/>
  </si>
  <si>
    <t>부산 총계</t>
    <phoneticPr fontId="3" type="noConversion"/>
  </si>
  <si>
    <t>대구 총계</t>
    <phoneticPr fontId="3" type="noConversion"/>
  </si>
  <si>
    <t>인천 총계</t>
    <phoneticPr fontId="3" type="noConversion"/>
  </si>
  <si>
    <t>대전 총계</t>
    <phoneticPr fontId="3" type="noConversion"/>
  </si>
  <si>
    <t>울산 총계</t>
    <phoneticPr fontId="3" type="noConversion"/>
  </si>
  <si>
    <t>강원도</t>
    <phoneticPr fontId="3" type="noConversion"/>
  </si>
  <si>
    <t>서울 계</t>
    <phoneticPr fontId="3" type="noConversion"/>
  </si>
  <si>
    <t>부산 계</t>
    <phoneticPr fontId="3" type="noConversion"/>
  </si>
  <si>
    <t>인천 계</t>
    <phoneticPr fontId="3" type="noConversion"/>
  </si>
  <si>
    <t>대구 계</t>
    <phoneticPr fontId="3" type="noConversion"/>
  </si>
  <si>
    <t>광주 계</t>
    <phoneticPr fontId="3" type="noConversion"/>
  </si>
  <si>
    <t>서울기초</t>
    <phoneticPr fontId="3" type="noConversion"/>
  </si>
  <si>
    <t>부산기초</t>
    <phoneticPr fontId="3" type="noConversion"/>
  </si>
  <si>
    <t>대구기초</t>
    <phoneticPr fontId="3" type="noConversion"/>
  </si>
  <si>
    <t>인천광역시</t>
    <phoneticPr fontId="3" type="noConversion"/>
  </si>
  <si>
    <t>인천기초</t>
    <phoneticPr fontId="3" type="noConversion"/>
  </si>
  <si>
    <t>광주기초</t>
    <phoneticPr fontId="3" type="noConversion"/>
  </si>
  <si>
    <t>대전 계</t>
    <phoneticPr fontId="3" type="noConversion"/>
  </si>
  <si>
    <t>대전기초</t>
    <phoneticPr fontId="3" type="noConversion"/>
  </si>
  <si>
    <t>울산광역시</t>
    <phoneticPr fontId="3" type="noConversion"/>
  </si>
  <si>
    <t>울산 계</t>
    <phoneticPr fontId="3" type="noConversion"/>
  </si>
  <si>
    <t>울산기초</t>
    <phoneticPr fontId="3" type="noConversion"/>
  </si>
  <si>
    <t>경기 계</t>
    <phoneticPr fontId="3" type="noConversion"/>
  </si>
  <si>
    <t>경기기초</t>
    <phoneticPr fontId="3" type="noConversion"/>
  </si>
  <si>
    <t>강원기초</t>
    <phoneticPr fontId="3" type="noConversion"/>
  </si>
  <si>
    <t>충남 계</t>
    <phoneticPr fontId="3" type="noConversion"/>
  </si>
  <si>
    <t>충남기초</t>
    <phoneticPr fontId="3" type="noConversion"/>
  </si>
  <si>
    <t>전북 계</t>
    <phoneticPr fontId="3" type="noConversion"/>
  </si>
  <si>
    <t>전북기초</t>
    <phoneticPr fontId="3" type="noConversion"/>
  </si>
  <si>
    <t>전남기초</t>
    <phoneticPr fontId="3" type="noConversion"/>
  </si>
  <si>
    <t>경북 계</t>
    <phoneticPr fontId="3" type="noConversion"/>
  </si>
  <si>
    <t>경북기초</t>
    <phoneticPr fontId="3" type="noConversion"/>
  </si>
  <si>
    <t>경남 계</t>
    <phoneticPr fontId="3" type="noConversion"/>
  </si>
  <si>
    <t>경남기초</t>
    <phoneticPr fontId="3" type="noConversion"/>
  </si>
  <si>
    <t>제주 계</t>
    <phoneticPr fontId="3" type="noConversion"/>
  </si>
  <si>
    <t>부산광역시</t>
    <phoneticPr fontId="3" type="noConversion"/>
  </si>
  <si>
    <t>강원도</t>
    <phoneticPr fontId="3" type="noConversion"/>
  </si>
  <si>
    <t>강원 계</t>
    <phoneticPr fontId="3" type="noConversion"/>
  </si>
  <si>
    <t>충북 계</t>
    <phoneticPr fontId="3" type="noConversion"/>
  </si>
  <si>
    <t>충청북도</t>
    <phoneticPr fontId="3" type="noConversion"/>
  </si>
  <si>
    <t>충청남도</t>
    <phoneticPr fontId="3" type="noConversion"/>
  </si>
  <si>
    <t>전라북도</t>
    <phoneticPr fontId="3" type="noConversion"/>
  </si>
  <si>
    <t>전북 계</t>
    <phoneticPr fontId="3" type="noConversion"/>
  </si>
  <si>
    <t>전라남도</t>
    <phoneticPr fontId="3" type="noConversion"/>
  </si>
  <si>
    <t>전남 계</t>
    <phoneticPr fontId="3" type="noConversion"/>
  </si>
  <si>
    <t>경상북도</t>
    <phoneticPr fontId="3" type="noConversion"/>
  </si>
  <si>
    <t>경북 계</t>
    <phoneticPr fontId="3" type="noConversion"/>
  </si>
  <si>
    <t>경상남도</t>
    <phoneticPr fontId="3" type="noConversion"/>
  </si>
  <si>
    <t>경남 계</t>
    <phoneticPr fontId="3" type="noConversion"/>
  </si>
  <si>
    <t>제주 계</t>
    <phoneticPr fontId="3" type="noConversion"/>
  </si>
  <si>
    <t>제주도</t>
    <phoneticPr fontId="3" type="noConversion"/>
  </si>
  <si>
    <t>대구 계</t>
    <phoneticPr fontId="3" type="noConversion"/>
  </si>
  <si>
    <t>대구광역시</t>
    <phoneticPr fontId="3" type="noConversion"/>
  </si>
  <si>
    <t>인천 계</t>
    <phoneticPr fontId="3" type="noConversion"/>
  </si>
  <si>
    <t>광주 계</t>
    <phoneticPr fontId="3" type="noConversion"/>
  </si>
  <si>
    <t>대전 계</t>
    <phoneticPr fontId="3" type="noConversion"/>
  </si>
  <si>
    <t>대전광역시</t>
    <phoneticPr fontId="3" type="noConversion"/>
  </si>
  <si>
    <t xml:space="preserve">충청북도 </t>
    <phoneticPr fontId="3" type="noConversion"/>
  </si>
  <si>
    <t>충북 계</t>
    <phoneticPr fontId="3" type="noConversion"/>
  </si>
  <si>
    <t>전라남도</t>
    <phoneticPr fontId="3" type="noConversion"/>
  </si>
  <si>
    <t>전남 계</t>
    <phoneticPr fontId="3" type="noConversion"/>
  </si>
  <si>
    <t>광역계</t>
    <phoneticPr fontId="3" type="noConversion"/>
  </si>
  <si>
    <t>서울특별시</t>
    <phoneticPr fontId="3" type="noConversion"/>
  </si>
  <si>
    <t>충북기초</t>
    <phoneticPr fontId="3" type="noConversion"/>
  </si>
  <si>
    <t>서울특별시</t>
  </si>
  <si>
    <t>전라북도</t>
  </si>
  <si>
    <t>부산기초</t>
    <phoneticPr fontId="3" type="noConversion"/>
  </si>
  <si>
    <t>대구기초</t>
    <phoneticPr fontId="3" type="noConversion"/>
  </si>
  <si>
    <t>인천기초</t>
    <phoneticPr fontId="3" type="noConversion"/>
  </si>
  <si>
    <t>광주기초</t>
    <phoneticPr fontId="3" type="noConversion"/>
  </si>
  <si>
    <t>기초계</t>
    <phoneticPr fontId="3" type="noConversion"/>
  </si>
  <si>
    <t>전라남도</t>
  </si>
  <si>
    <r>
      <t>강원</t>
    </r>
    <r>
      <rPr>
        <sz val="11"/>
        <rFont val="돋움"/>
        <family val="3"/>
        <charset val="129"/>
      </rPr>
      <t>도</t>
    </r>
    <phoneticPr fontId="3" type="noConversion"/>
  </si>
  <si>
    <t>총계</t>
    <phoneticPr fontId="3" type="noConversion"/>
  </si>
  <si>
    <t>경기도</t>
  </si>
  <si>
    <t>충청북도</t>
  </si>
  <si>
    <t>서울 총계</t>
    <phoneticPr fontId="3" type="noConversion"/>
  </si>
  <si>
    <t>경기 총계</t>
    <phoneticPr fontId="3" type="noConversion"/>
  </si>
  <si>
    <t>제정②</t>
    <phoneticPr fontId="3" type="noConversion"/>
  </si>
  <si>
    <t>개정③</t>
    <phoneticPr fontId="3" type="noConversion"/>
  </si>
  <si>
    <t>광역</t>
    <phoneticPr fontId="3" type="noConversion"/>
  </si>
  <si>
    <t>기초</t>
    <phoneticPr fontId="3" type="noConversion"/>
  </si>
  <si>
    <t>조례</t>
    <phoneticPr fontId="3" type="noConversion"/>
  </si>
  <si>
    <t>규칙</t>
    <phoneticPr fontId="3" type="noConversion"/>
  </si>
  <si>
    <t>소계</t>
    <phoneticPr fontId="3" type="noConversion"/>
  </si>
  <si>
    <t>강원 총계</t>
    <phoneticPr fontId="3" type="noConversion"/>
  </si>
  <si>
    <t>광주 총계</t>
    <phoneticPr fontId="3" type="noConversion"/>
  </si>
  <si>
    <t>총계</t>
    <phoneticPr fontId="3" type="noConversion"/>
  </si>
  <si>
    <t>광역계</t>
    <phoneticPr fontId="3" type="noConversion"/>
  </si>
  <si>
    <t>기초계</t>
    <phoneticPr fontId="3" type="noConversion"/>
  </si>
  <si>
    <t>(단위 : 건)</t>
    <phoneticPr fontId="3" type="noConversion"/>
  </si>
  <si>
    <t>경기 계</t>
    <phoneticPr fontId="3" type="noConversion"/>
  </si>
  <si>
    <t>강원 계</t>
    <phoneticPr fontId="3" type="noConversion"/>
  </si>
  <si>
    <t>제소자</t>
    <phoneticPr fontId="3" type="noConversion"/>
  </si>
  <si>
    <t>제소결과</t>
    <phoneticPr fontId="3" type="noConversion"/>
  </si>
  <si>
    <t>장관</t>
    <phoneticPr fontId="3" type="noConversion"/>
  </si>
  <si>
    <t>시도지사</t>
    <phoneticPr fontId="3" type="noConversion"/>
  </si>
  <si>
    <t>무효</t>
    <phoneticPr fontId="3" type="noConversion"/>
  </si>
  <si>
    <t>유효</t>
    <phoneticPr fontId="3" type="noConversion"/>
  </si>
  <si>
    <t>4.조례·규칙심의회 운영현황</t>
    <phoneticPr fontId="3" type="noConversion"/>
  </si>
  <si>
    <t>5.조례 재의요구 현황</t>
    <phoneticPr fontId="3" type="noConversion"/>
  </si>
  <si>
    <t>6.조례 재의요구 처리결과</t>
    <phoneticPr fontId="3" type="noConversion"/>
  </si>
  <si>
    <t xml:space="preserve">7.위법조례 대법원 제소 현황 </t>
    <phoneticPr fontId="3" type="noConversion"/>
  </si>
  <si>
    <r>
      <t xml:space="preserve">발 </t>
    </r>
    <r>
      <rPr>
        <sz val="11"/>
        <rFont val="돋움"/>
        <family val="3"/>
        <charset val="129"/>
      </rPr>
      <t xml:space="preserve">  </t>
    </r>
    <r>
      <rPr>
        <sz val="11"/>
        <rFont val="돋움"/>
        <family val="3"/>
        <charset val="129"/>
      </rPr>
      <t>의</t>
    </r>
    <phoneticPr fontId="3" type="noConversion"/>
  </si>
  <si>
    <t>총계</t>
    <phoneticPr fontId="3" type="noConversion"/>
  </si>
  <si>
    <t>광역계</t>
    <phoneticPr fontId="3" type="noConversion"/>
  </si>
  <si>
    <t>기초계</t>
    <phoneticPr fontId="3" type="noConversion"/>
  </si>
  <si>
    <t>부결</t>
    <phoneticPr fontId="3" type="noConversion"/>
  </si>
  <si>
    <t>폐기</t>
    <phoneticPr fontId="3" type="noConversion"/>
  </si>
  <si>
    <t>각하</t>
    <phoneticPr fontId="3" type="noConversion"/>
  </si>
  <si>
    <t>소취하</t>
    <phoneticPr fontId="3" type="noConversion"/>
  </si>
  <si>
    <t>제주
특별자치도</t>
    <phoneticPr fontId="3" type="noConversion"/>
  </si>
  <si>
    <t>총계</t>
    <phoneticPr fontId="3" type="noConversion"/>
  </si>
  <si>
    <t>순  서</t>
    <phoneticPr fontId="3" type="noConversion"/>
  </si>
  <si>
    <t>조례명</t>
    <phoneticPr fontId="3" type="noConversion"/>
  </si>
  <si>
    <t>제안
(발의)</t>
    <phoneticPr fontId="3" type="noConversion"/>
  </si>
  <si>
    <t>의결일자</t>
    <phoneticPr fontId="3" type="noConversion"/>
  </si>
  <si>
    <t>재의요구
지 시 자</t>
    <phoneticPr fontId="3" type="noConversion"/>
  </si>
  <si>
    <t>재의요구 사유</t>
    <phoneticPr fontId="3" type="noConversion"/>
  </si>
  <si>
    <t>재  의
요구일</t>
    <phoneticPr fontId="3" type="noConversion"/>
  </si>
  <si>
    <t>재의결과
(일자)</t>
    <phoneticPr fontId="3" type="noConversion"/>
  </si>
  <si>
    <t>제소일</t>
    <phoneticPr fontId="3" type="noConversion"/>
  </si>
  <si>
    <t>제소결과
(일자)</t>
    <phoneticPr fontId="3" type="noConversion"/>
  </si>
  <si>
    <t>비고</t>
    <phoneticPr fontId="3" type="noConversion"/>
  </si>
  <si>
    <t>조례명</t>
    <phoneticPr fontId="3" type="noConversion"/>
  </si>
  <si>
    <t>청구일</t>
    <phoneticPr fontId="3" type="noConversion"/>
  </si>
  <si>
    <r>
      <t xml:space="preserve"> 청 구</t>
    </r>
    <r>
      <rPr>
        <sz val="11"/>
        <rFont val="돋움"/>
        <family val="3"/>
        <charset val="129"/>
      </rPr>
      <t xml:space="preserve"> </t>
    </r>
    <r>
      <rPr>
        <sz val="11"/>
        <rFont val="돋움"/>
        <family val="3"/>
        <charset val="129"/>
      </rPr>
      <t>요</t>
    </r>
    <r>
      <rPr>
        <sz val="11"/>
        <rFont val="돋움"/>
        <family val="3"/>
        <charset val="129"/>
      </rPr>
      <t xml:space="preserve"> </t>
    </r>
    <r>
      <rPr>
        <sz val="11"/>
        <rFont val="돋움"/>
        <family val="3"/>
        <charset val="129"/>
      </rPr>
      <t>지</t>
    </r>
    <phoneticPr fontId="3" type="noConversion"/>
  </si>
  <si>
    <r>
      <t>청 구</t>
    </r>
    <r>
      <rPr>
        <sz val="11"/>
        <rFont val="돋움"/>
        <family val="3"/>
        <charset val="129"/>
      </rPr>
      <t xml:space="preserve"> </t>
    </r>
    <r>
      <rPr>
        <sz val="11"/>
        <rFont val="돋움"/>
        <family val="3"/>
        <charset val="129"/>
      </rPr>
      <t>결</t>
    </r>
    <r>
      <rPr>
        <sz val="11"/>
        <rFont val="돋움"/>
        <family val="3"/>
        <charset val="129"/>
      </rPr>
      <t xml:space="preserve"> </t>
    </r>
    <r>
      <rPr>
        <sz val="11"/>
        <rFont val="돋움"/>
        <family val="3"/>
        <charset val="129"/>
      </rPr>
      <t>과</t>
    </r>
    <phoneticPr fontId="3" type="noConversion"/>
  </si>
  <si>
    <t>원안
의결</t>
    <phoneticPr fontId="3" type="noConversion"/>
  </si>
  <si>
    <t>수정
의결</t>
    <phoneticPr fontId="3" type="noConversion"/>
  </si>
  <si>
    <r>
      <t>각하(반려</t>
    </r>
    <r>
      <rPr>
        <sz val="11"/>
        <rFont val="돋움"/>
        <family val="3"/>
        <charset val="129"/>
      </rPr>
      <t>)</t>
    </r>
    <phoneticPr fontId="3" type="noConversion"/>
  </si>
  <si>
    <t>철회</t>
    <phoneticPr fontId="3" type="noConversion"/>
  </si>
  <si>
    <t>폐기</t>
    <phoneticPr fontId="3" type="noConversion"/>
  </si>
  <si>
    <t>진행중</t>
    <phoneticPr fontId="3" type="noConversion"/>
  </si>
  <si>
    <t>광역</t>
    <phoneticPr fontId="3" type="noConversion"/>
  </si>
  <si>
    <t>기초</t>
    <phoneticPr fontId="3" type="noConversion"/>
  </si>
  <si>
    <t>구분</t>
    <phoneticPr fontId="3" type="noConversion"/>
  </si>
  <si>
    <t>연서주민수 산출내역</t>
    <phoneticPr fontId="3" type="noConversion"/>
  </si>
  <si>
    <r>
      <t xml:space="preserve">산출기준 </t>
    </r>
    <r>
      <rPr>
        <sz val="10"/>
        <rFont val="돋움"/>
        <family val="3"/>
        <charset val="129"/>
      </rPr>
      <t>(1/100~1/20)</t>
    </r>
    <phoneticPr fontId="3" type="noConversion"/>
  </si>
  <si>
    <t>`</t>
    <phoneticPr fontId="3" type="noConversion"/>
  </si>
  <si>
    <t>10. 주민 조례 제정·개폐 청구 연서주민수</t>
    <phoneticPr fontId="3" type="noConversion"/>
  </si>
  <si>
    <t>세종 총계</t>
    <phoneticPr fontId="3" type="noConversion"/>
  </si>
  <si>
    <t>세종특별자치시</t>
    <phoneticPr fontId="3" type="noConversion"/>
  </si>
  <si>
    <t>세종 계</t>
    <phoneticPr fontId="3" type="noConversion"/>
  </si>
  <si>
    <t>2.조례 제정 및 개·폐 현황</t>
    <phoneticPr fontId="3" type="noConversion"/>
  </si>
  <si>
    <t>(단위 : 건)</t>
    <phoneticPr fontId="3" type="noConversion"/>
  </si>
  <si>
    <t>폐지④</t>
    <phoneticPr fontId="3" type="noConversion"/>
  </si>
  <si>
    <t>총계</t>
    <phoneticPr fontId="3" type="noConversion"/>
  </si>
  <si>
    <t>단체장발의</t>
    <phoneticPr fontId="3" type="noConversion"/>
  </si>
  <si>
    <t>의원발의</t>
    <phoneticPr fontId="3" type="noConversion"/>
  </si>
  <si>
    <t>(단위 : 건)</t>
    <phoneticPr fontId="3" type="noConversion"/>
  </si>
  <si>
    <t>구분</t>
    <phoneticPr fontId="3" type="noConversion"/>
  </si>
  <si>
    <t>제정②</t>
    <phoneticPr fontId="3" type="noConversion"/>
  </si>
  <si>
    <t>개정③</t>
    <phoneticPr fontId="3" type="noConversion"/>
  </si>
  <si>
    <t>총계</t>
    <phoneticPr fontId="3" type="noConversion"/>
  </si>
  <si>
    <t>광역계</t>
    <phoneticPr fontId="3" type="noConversion"/>
  </si>
  <si>
    <t>기초계</t>
    <phoneticPr fontId="3" type="noConversion"/>
  </si>
  <si>
    <t>광주광역시</t>
    <phoneticPr fontId="3" type="noConversion"/>
  </si>
  <si>
    <t>제주특별자치도</t>
    <phoneticPr fontId="3" type="noConversion"/>
  </si>
  <si>
    <t>3.규칙 제정 및 개·폐 현황</t>
    <phoneticPr fontId="3" type="noConversion"/>
  </si>
  <si>
    <t>서울 계</t>
    <phoneticPr fontId="3" type="noConversion"/>
  </si>
  <si>
    <t>시장·군수·
구청장</t>
    <phoneticPr fontId="3" type="noConversion"/>
  </si>
  <si>
    <t>증감
②-④-⑤</t>
    <phoneticPr fontId="3" type="noConversion"/>
  </si>
  <si>
    <t>9. 주민조례 제·개폐청구 현황</t>
    <phoneticPr fontId="3" type="noConversion"/>
  </si>
  <si>
    <t>2.  조례 제정 및 개·폐 현황</t>
    <phoneticPr fontId="3" type="noConversion"/>
  </si>
  <si>
    <t>3.  규칙 제정 및 개·폐 현황</t>
    <phoneticPr fontId="3" type="noConversion"/>
  </si>
  <si>
    <t>4.  조례·규칙심의회 운영현황</t>
    <phoneticPr fontId="3" type="noConversion"/>
  </si>
  <si>
    <t>5.  조례 재의요구 현황</t>
    <phoneticPr fontId="3" type="noConversion"/>
  </si>
  <si>
    <t>6.  조례 재의요구 처리결과</t>
    <phoneticPr fontId="3" type="noConversion"/>
  </si>
  <si>
    <t xml:space="preserve">7.  위법조례 대법원 제소 현황 </t>
    <phoneticPr fontId="3" type="noConversion"/>
  </si>
  <si>
    <t>8.  조례 재의 · 제소 상세 내역</t>
    <phoneticPr fontId="3" type="noConversion"/>
  </si>
  <si>
    <t>9.  주민조례 제정·개폐청구 현황</t>
    <phoneticPr fontId="3" type="noConversion"/>
  </si>
  <si>
    <t>10.  주민 조례 제정·개폐 청구 연서주민수</t>
    <phoneticPr fontId="3" type="noConversion"/>
  </si>
  <si>
    <r>
      <t>1.  조례·규칙</t>
    </r>
    <r>
      <rPr>
        <sz val="12"/>
        <color indexed="8"/>
        <rFont val="맑은 고딕"/>
        <family val="3"/>
        <charset val="129"/>
      </rPr>
      <t xml:space="preserve"> </t>
    </r>
    <r>
      <rPr>
        <sz val="16"/>
        <color indexed="8"/>
        <rFont val="맑은 고딕"/>
        <family val="3"/>
        <charset val="129"/>
      </rPr>
      <t>운영현황</t>
    </r>
    <phoneticPr fontId="3" type="noConversion"/>
  </si>
  <si>
    <t>1.조례·규칙 운영현황</t>
    <phoneticPr fontId="3" type="noConversion"/>
  </si>
  <si>
    <r>
      <t>기타</t>
    </r>
    <r>
      <rPr>
        <vertAlign val="superscript"/>
        <sz val="11"/>
        <rFont val="돋움"/>
        <family val="3"/>
        <charset val="129"/>
      </rPr>
      <t>1)</t>
    </r>
    <phoneticPr fontId="3" type="noConversion"/>
  </si>
  <si>
    <t>폐지 등④</t>
    <phoneticPr fontId="3" type="noConversion"/>
  </si>
  <si>
    <r>
      <t>계
 (②+③+④</t>
    </r>
    <r>
      <rPr>
        <sz val="11"/>
        <rFont val="돋움"/>
        <family val="3"/>
        <charset val="129"/>
      </rPr>
      <t>)</t>
    </r>
    <phoneticPr fontId="3" type="noConversion"/>
  </si>
  <si>
    <t>폐지</t>
    <phoneticPr fontId="3" type="noConversion"/>
  </si>
  <si>
    <r>
      <t>기타</t>
    </r>
    <r>
      <rPr>
        <vertAlign val="superscript"/>
        <sz val="11"/>
        <rFont val="돋움"/>
        <family val="3"/>
        <charset val="129"/>
      </rPr>
      <t>2)</t>
    </r>
    <phoneticPr fontId="3" type="noConversion"/>
  </si>
  <si>
    <r>
      <t>증감
(②-④</t>
    </r>
    <r>
      <rPr>
        <sz val="11"/>
        <rFont val="돋움"/>
        <family val="3"/>
        <charset val="129"/>
      </rPr>
      <t>)</t>
    </r>
    <phoneticPr fontId="3" type="noConversion"/>
  </si>
  <si>
    <r>
      <t>기타</t>
    </r>
    <r>
      <rPr>
        <sz val="9"/>
        <rFont val="돋움"/>
        <family val="3"/>
        <charset val="129"/>
      </rPr>
      <t>3)</t>
    </r>
    <phoneticPr fontId="3" type="noConversion"/>
  </si>
  <si>
    <t>비고4)</t>
  </si>
  <si>
    <r>
      <t>단체장 발의</t>
    </r>
    <r>
      <rPr>
        <sz val="11"/>
        <rFont val="돋움"/>
        <family val="3"/>
        <charset val="129"/>
      </rPr>
      <t xml:space="preserve"> 조례</t>
    </r>
    <phoneticPr fontId="3" type="noConversion"/>
  </si>
  <si>
    <t>의원발의 조례</t>
    <phoneticPr fontId="3" type="noConversion"/>
  </si>
  <si>
    <t>1/100</t>
  </si>
  <si>
    <t>1/50</t>
  </si>
  <si>
    <t>1/20</t>
  </si>
  <si>
    <t>시도</t>
    <phoneticPr fontId="3" type="noConversion"/>
  </si>
  <si>
    <t>시군구</t>
    <phoneticPr fontId="3" type="noConversion"/>
  </si>
  <si>
    <t>총계</t>
    <phoneticPr fontId="3" type="noConversion"/>
  </si>
  <si>
    <t>광역계</t>
    <phoneticPr fontId="3" type="noConversion"/>
  </si>
  <si>
    <t>기초계</t>
    <phoneticPr fontId="3" type="noConversion"/>
  </si>
  <si>
    <t>서울총계</t>
    <phoneticPr fontId="3" type="noConversion"/>
  </si>
  <si>
    <t>서울기초</t>
    <phoneticPr fontId="3" type="noConversion"/>
  </si>
  <si>
    <t>부산 총계</t>
    <phoneticPr fontId="3" type="noConversion"/>
  </si>
  <si>
    <t>부산광역시</t>
    <phoneticPr fontId="3" type="noConversion"/>
  </si>
  <si>
    <t>부산기초</t>
    <phoneticPr fontId="3" type="noConversion"/>
  </si>
  <si>
    <t>대구 총계</t>
    <phoneticPr fontId="3" type="noConversion"/>
  </si>
  <si>
    <t>대구광역시</t>
    <phoneticPr fontId="3" type="noConversion"/>
  </si>
  <si>
    <t>대구기초</t>
    <phoneticPr fontId="3" type="noConversion"/>
  </si>
  <si>
    <t>인천 총계</t>
    <phoneticPr fontId="3" type="noConversion"/>
  </si>
  <si>
    <t>인천광역시</t>
    <phoneticPr fontId="3" type="noConversion"/>
  </si>
  <si>
    <t>인천기초</t>
    <phoneticPr fontId="3" type="noConversion"/>
  </si>
  <si>
    <t>광주 총계</t>
    <phoneticPr fontId="3" type="noConversion"/>
  </si>
  <si>
    <t>광주광역시</t>
    <phoneticPr fontId="3" type="noConversion"/>
  </si>
  <si>
    <t>광주기초</t>
    <phoneticPr fontId="3" type="noConversion"/>
  </si>
  <si>
    <t>대전 총계</t>
    <phoneticPr fontId="3" type="noConversion"/>
  </si>
  <si>
    <t>대전광역시</t>
    <phoneticPr fontId="3" type="noConversion"/>
  </si>
  <si>
    <t>대전기초</t>
    <phoneticPr fontId="3" type="noConversion"/>
  </si>
  <si>
    <t>울산 총계</t>
    <phoneticPr fontId="3" type="noConversion"/>
  </si>
  <si>
    <t>울산광역시</t>
    <phoneticPr fontId="3" type="noConversion"/>
  </si>
  <si>
    <t>울산기초</t>
    <phoneticPr fontId="3" type="noConversion"/>
  </si>
  <si>
    <t>세종 총계</t>
    <phoneticPr fontId="3" type="noConversion"/>
  </si>
  <si>
    <t>세종특별자치시</t>
    <phoneticPr fontId="3" type="noConversion"/>
  </si>
  <si>
    <t>경기 총계</t>
    <phoneticPr fontId="3" type="noConversion"/>
  </si>
  <si>
    <t>경기도</t>
    <phoneticPr fontId="3" type="noConversion"/>
  </si>
  <si>
    <t>경기기초</t>
    <phoneticPr fontId="3" type="noConversion"/>
  </si>
  <si>
    <t>강원 총계</t>
    <phoneticPr fontId="3" type="noConversion"/>
  </si>
  <si>
    <t>강원도</t>
    <phoneticPr fontId="3" type="noConversion"/>
  </si>
  <si>
    <t>강원기초</t>
    <phoneticPr fontId="3" type="noConversion"/>
  </si>
  <si>
    <t>충북 총계</t>
    <phoneticPr fontId="3" type="noConversion"/>
  </si>
  <si>
    <t>충청북도</t>
    <phoneticPr fontId="3" type="noConversion"/>
  </si>
  <si>
    <t>충북기초</t>
    <phoneticPr fontId="3" type="noConversion"/>
  </si>
  <si>
    <t>충남 총계</t>
    <phoneticPr fontId="3" type="noConversion"/>
  </si>
  <si>
    <t>충청남도</t>
    <phoneticPr fontId="3" type="noConversion"/>
  </si>
  <si>
    <t>충남기초</t>
    <phoneticPr fontId="3" type="noConversion"/>
  </si>
  <si>
    <t>전북 총계</t>
    <phoneticPr fontId="3" type="noConversion"/>
  </si>
  <si>
    <t>전북기초</t>
    <phoneticPr fontId="3" type="noConversion"/>
  </si>
  <si>
    <t>전남 총계</t>
    <phoneticPr fontId="3" type="noConversion"/>
  </si>
  <si>
    <t>전남기초</t>
    <phoneticPr fontId="3" type="noConversion"/>
  </si>
  <si>
    <t>경북 총계</t>
    <phoneticPr fontId="3" type="noConversion"/>
  </si>
  <si>
    <t>경상북도</t>
    <phoneticPr fontId="3" type="noConversion"/>
  </si>
  <si>
    <t>경북기초</t>
    <phoneticPr fontId="3" type="noConversion"/>
  </si>
  <si>
    <t>경남 총계</t>
    <phoneticPr fontId="3" type="noConversion"/>
  </si>
  <si>
    <t>경상남도</t>
    <phoneticPr fontId="3" type="noConversion"/>
  </si>
  <si>
    <t>경남기초</t>
    <phoneticPr fontId="3" type="noConversion"/>
  </si>
  <si>
    <t>제주 총계</t>
    <phoneticPr fontId="3" type="noConversion"/>
  </si>
  <si>
    <t>제주특별자치도</t>
    <phoneticPr fontId="3" type="noConversion"/>
  </si>
  <si>
    <t>2) 전년도 통계 미반영 사항 등</t>
    <phoneticPr fontId="3" type="noConversion"/>
  </si>
  <si>
    <t>세종 계</t>
    <phoneticPr fontId="3" type="noConversion"/>
  </si>
  <si>
    <t>3) 지방자치법시행령 제28조제2항의 제3호 및 제5호</t>
    <phoneticPr fontId="3" type="noConversion"/>
  </si>
  <si>
    <t xml:space="preserve"> * 지방자치법 제15조</t>
    <phoneticPr fontId="3" type="noConversion"/>
  </si>
  <si>
    <t>4) 단체장 발의 조례안 원안의결건에 대하여 상급기관 지시에 의해 재의요구한 건수</t>
    <phoneticPr fontId="3" type="noConversion"/>
  </si>
  <si>
    <t>서울기초</t>
    <phoneticPr fontId="3" type="noConversion"/>
  </si>
  <si>
    <t>(2016.1.1~2016.12.31)</t>
    <phoneticPr fontId="3" type="noConversion"/>
  </si>
  <si>
    <t>(2016.1.1~2016.12.31)</t>
    <phoneticPr fontId="3" type="noConversion"/>
  </si>
  <si>
    <t>2015말
보유①</t>
    <phoneticPr fontId="3" type="noConversion"/>
  </si>
  <si>
    <t>2016년
현재보유
(①+증감)</t>
    <phoneticPr fontId="3" type="noConversion"/>
  </si>
  <si>
    <t>2015년말
보유①</t>
    <phoneticPr fontId="3" type="noConversion"/>
  </si>
  <si>
    <t>2016년말
보유⑤
(①+'증감')</t>
    <phoneticPr fontId="3" type="noConversion"/>
  </si>
  <si>
    <t>구분</t>
    <phoneticPr fontId="3" type="noConversion"/>
  </si>
  <si>
    <t>제정③</t>
    <phoneticPr fontId="3" type="noConversion"/>
  </si>
  <si>
    <t>개정④</t>
    <phoneticPr fontId="3" type="noConversion"/>
  </si>
  <si>
    <t>폐지 등⑤</t>
    <phoneticPr fontId="3" type="noConversion"/>
  </si>
  <si>
    <t>증감⑥
(③-⑤)</t>
    <phoneticPr fontId="3" type="noConversion"/>
  </si>
  <si>
    <t>2016년말 
보유⑦
(①+⑥)</t>
    <phoneticPr fontId="3" type="noConversion"/>
  </si>
  <si>
    <t>단체장발의</t>
    <phoneticPr fontId="3" type="noConversion"/>
  </si>
  <si>
    <t>의원발의</t>
    <phoneticPr fontId="3" type="noConversion"/>
  </si>
  <si>
    <t>단체장발의
⑤-1</t>
    <phoneticPr fontId="3" type="noConversion"/>
  </si>
  <si>
    <t>의원발의
⑤-2</t>
    <phoneticPr fontId="3" type="noConversion"/>
  </si>
  <si>
    <r>
      <t>기타2</t>
    </r>
    <r>
      <rPr>
        <sz val="8"/>
        <rFont val="돋움"/>
        <family val="3"/>
        <charset val="129"/>
      </rPr>
      <t>)</t>
    </r>
    <r>
      <rPr>
        <sz val="11"/>
        <rFont val="돋움"/>
        <family val="3"/>
        <charset val="129"/>
      </rPr>
      <t xml:space="preserve">
⑤-3</t>
    </r>
    <phoneticPr fontId="3" type="noConversion"/>
  </si>
  <si>
    <r>
      <t xml:space="preserve">1) </t>
    </r>
    <r>
      <rPr>
        <sz val="9.35"/>
        <rFont val="돋움"/>
        <family val="3"/>
        <charset val="129"/>
      </rPr>
      <t>주민 조례 제개정 청구, 2) 전년도 통계 사항 미반영</t>
    </r>
    <phoneticPr fontId="3" type="noConversion"/>
  </si>
  <si>
    <t>(2016.1.1 ~ 2016.12.31)</t>
    <phoneticPr fontId="3" type="noConversion"/>
  </si>
  <si>
    <t>8. 2016 조례 재의 · 제소 상세 내역</t>
    <phoneticPr fontId="3" type="noConversion"/>
  </si>
  <si>
    <t>전라북도</t>
    <phoneticPr fontId="3" type="noConversion"/>
  </si>
  <si>
    <t>1/100</t>
    <phoneticPr fontId="3" type="noConversion"/>
  </si>
  <si>
    <t>전주시</t>
    <phoneticPr fontId="3" type="noConversion"/>
  </si>
  <si>
    <t>군산시</t>
    <phoneticPr fontId="3" type="noConversion"/>
  </si>
  <si>
    <t>익산시</t>
    <phoneticPr fontId="3" type="noConversion"/>
  </si>
  <si>
    <t>정읍시</t>
    <phoneticPr fontId="3" type="noConversion"/>
  </si>
  <si>
    <t>1/40</t>
    <phoneticPr fontId="3" type="noConversion"/>
  </si>
  <si>
    <t>남원시</t>
    <phoneticPr fontId="3" type="noConversion"/>
  </si>
  <si>
    <t>1/30</t>
    <phoneticPr fontId="3" type="noConversion"/>
  </si>
  <si>
    <t>김제시</t>
    <phoneticPr fontId="3" type="noConversion"/>
  </si>
  <si>
    <t>완주군</t>
    <phoneticPr fontId="3" type="noConversion"/>
  </si>
  <si>
    <t>1/20</t>
    <phoneticPr fontId="3" type="noConversion"/>
  </si>
  <si>
    <t>진안군</t>
    <phoneticPr fontId="3" type="noConversion"/>
  </si>
  <si>
    <t>무주군</t>
    <phoneticPr fontId="3" type="noConversion"/>
  </si>
  <si>
    <t>장수군</t>
    <phoneticPr fontId="3" type="noConversion"/>
  </si>
  <si>
    <t>임실군</t>
    <phoneticPr fontId="3" type="noConversion"/>
  </si>
  <si>
    <t>순창군</t>
    <phoneticPr fontId="3" type="noConversion"/>
  </si>
  <si>
    <t>고창군</t>
    <phoneticPr fontId="3" type="noConversion"/>
  </si>
  <si>
    <t>1/25</t>
    <phoneticPr fontId="3" type="noConversion"/>
  </si>
  <si>
    <t>부안군</t>
    <phoneticPr fontId="3" type="noConversion"/>
  </si>
  <si>
    <t>세종특별자치시</t>
    <phoneticPr fontId="3" type="noConversion"/>
  </si>
  <si>
    <t>울산광역시동구 저소득가구 국민건강보험료 및 장기요양보험료 지원 조례 일부개정조례안</t>
    <phoneticPr fontId="3" type="noConversion"/>
  </si>
  <si>
    <t>울산
동구의회
김원배의원</t>
    <phoneticPr fontId="3" type="noConversion"/>
  </si>
  <si>
    <t>2016.10.11
(10.12.이송)</t>
    <phoneticPr fontId="3" type="noConversion"/>
  </si>
  <si>
    <t>동구청장</t>
    <phoneticPr fontId="3" type="noConversion"/>
  </si>
  <si>
    <t>1.저소득층을 대상으로 한 국민건강보험료 및 장기요양보험료 지원사업은 보건복지부로부터 폐기권고가 내려진 사업으로
2. 사회보장기본법 제26조 및 동법 시행령 제15조에 의거 보건복지부장관과 사전 협의를 거쳐야함</t>
    <phoneticPr fontId="3" type="noConversion"/>
  </si>
  <si>
    <t>계류중</t>
    <phoneticPr fontId="3" type="noConversion"/>
  </si>
  <si>
    <t>-</t>
    <phoneticPr fontId="3" type="noConversion"/>
  </si>
  <si>
    <t>울산광역시 동구</t>
    <phoneticPr fontId="3" type="noConversion"/>
  </si>
  <si>
    <t>기초</t>
    <phoneticPr fontId="3" type="noConversion"/>
  </si>
  <si>
    <t>울산광역시</t>
    <phoneticPr fontId="3" type="noConversion"/>
  </si>
  <si>
    <t>중구</t>
    <phoneticPr fontId="3" type="noConversion"/>
  </si>
  <si>
    <t>남구</t>
    <phoneticPr fontId="3" type="noConversion"/>
  </si>
  <si>
    <t>동구</t>
    <phoneticPr fontId="3" type="noConversion"/>
  </si>
  <si>
    <t>북구</t>
    <phoneticPr fontId="3" type="noConversion"/>
  </si>
  <si>
    <t>울주군</t>
    <phoneticPr fontId="3" type="noConversion"/>
  </si>
  <si>
    <t>제주특별자치도</t>
    <phoneticPr fontId="3" type="noConversion"/>
  </si>
  <si>
    <t>대전광역시</t>
    <phoneticPr fontId="3" type="noConversion"/>
  </si>
  <si>
    <t>동구</t>
    <phoneticPr fontId="3" type="noConversion"/>
  </si>
  <si>
    <t>대전광역시 동구 통 ․ 반 설치조례 일부개정조례안</t>
    <phoneticPr fontId="3" type="noConversion"/>
  </si>
  <si>
    <t>의원</t>
    <phoneticPr fontId="3" type="noConversion"/>
  </si>
  <si>
    <t>구청장</t>
    <phoneticPr fontId="3" type="noConversion"/>
  </si>
  <si>
    <t>공익 저해 등 이의가 있어 재의요구 함.
(「지방자치법」 제26조제3항의 규정에 의거)</t>
    <phoneticPr fontId="3" type="noConversion"/>
  </si>
  <si>
    <t>계류 중</t>
    <phoneticPr fontId="3" type="noConversion"/>
  </si>
  <si>
    <t>2016.05.18.</t>
    <phoneticPr fontId="3" type="noConversion"/>
  </si>
  <si>
    <t>2016.10.31.</t>
    <phoneticPr fontId="3" type="noConversion"/>
  </si>
  <si>
    <t>중구</t>
    <phoneticPr fontId="3" type="noConversion"/>
  </si>
  <si>
    <t xml:space="preserve">서구 </t>
    <phoneticPr fontId="3" type="noConversion"/>
  </si>
  <si>
    <t>유성구</t>
    <phoneticPr fontId="3" type="noConversion"/>
  </si>
  <si>
    <t>대덕구</t>
    <phoneticPr fontId="3" type="noConversion"/>
  </si>
  <si>
    <t>대구광역시</t>
    <phoneticPr fontId="3" type="noConversion"/>
  </si>
  <si>
    <t>22,534 이상</t>
    <phoneticPr fontId="3" type="noConversion"/>
  </si>
  <si>
    <t>1,753이상</t>
    <phoneticPr fontId="3" type="noConversion"/>
  </si>
  <si>
    <t>7,269이상</t>
    <phoneticPr fontId="3" type="noConversion"/>
  </si>
  <si>
    <t>서구</t>
    <phoneticPr fontId="3" type="noConversion"/>
  </si>
  <si>
    <t>4,462이상</t>
    <phoneticPr fontId="3" type="noConversion"/>
  </si>
  <si>
    <t>남구</t>
    <phoneticPr fontId="3" type="noConversion"/>
  </si>
  <si>
    <t>3,499이상</t>
    <phoneticPr fontId="3" type="noConversion"/>
  </si>
  <si>
    <t>북구</t>
    <phoneticPr fontId="3" type="noConversion"/>
  </si>
  <si>
    <t>8,838이상</t>
    <phoneticPr fontId="3" type="noConversion"/>
  </si>
  <si>
    <t>수성구</t>
    <phoneticPr fontId="3" type="noConversion"/>
  </si>
  <si>
    <t>8,925이상</t>
    <phoneticPr fontId="3" type="noConversion"/>
  </si>
  <si>
    <t>달서구</t>
    <phoneticPr fontId="3" type="noConversion"/>
  </si>
  <si>
    <t>12,099이상</t>
    <phoneticPr fontId="3" type="noConversion"/>
  </si>
  <si>
    <t>달성군</t>
    <phoneticPr fontId="3" type="noConversion"/>
  </si>
  <si>
    <t>3,859이상</t>
    <phoneticPr fontId="3" type="noConversion"/>
  </si>
  <si>
    <t>남구</t>
    <phoneticPr fontId="3" type="noConversion"/>
  </si>
  <si>
    <t>단체장</t>
    <phoneticPr fontId="3" type="noConversion"/>
  </si>
  <si>
    <t>단체장의 발의로 일부개정조례안을 심의요구했으나, 일부 임의규정을 강행규정으로 수정의결하면서 조문의 내용이 서로 상충되고, 해당 조문의 단서 조항이 의미 없어지는 현상이 발생하여 재의요구함.</t>
    <phoneticPr fontId="3" type="noConversion"/>
  </si>
  <si>
    <t>부결
(16-11-25)</t>
    <phoneticPr fontId="3" type="noConversion"/>
  </si>
  <si>
    <t>대전광역시
동구</t>
    <phoneticPr fontId="3" type="noConversion"/>
  </si>
  <si>
    <t>기초</t>
    <phoneticPr fontId="3" type="noConversion"/>
  </si>
  <si>
    <t>광주광역시
남구</t>
    <phoneticPr fontId="3" type="noConversion"/>
  </si>
  <si>
    <t>북구</t>
    <phoneticPr fontId="3" type="noConversion"/>
  </si>
  <si>
    <t>광주광역시</t>
    <phoneticPr fontId="3" type="noConversion"/>
  </si>
  <si>
    <t>광주광역시</t>
    <phoneticPr fontId="3" type="noConversion"/>
  </si>
  <si>
    <t>동구</t>
    <phoneticPr fontId="3" type="noConversion"/>
  </si>
  <si>
    <t>서구</t>
    <phoneticPr fontId="3" type="noConversion"/>
  </si>
  <si>
    <t>1/40</t>
    <phoneticPr fontId="3" type="noConversion"/>
  </si>
  <si>
    <t>1/50</t>
    <phoneticPr fontId="3" type="noConversion"/>
  </si>
  <si>
    <t>광산구</t>
    <phoneticPr fontId="3" type="noConversion"/>
  </si>
  <si>
    <t>부산광역시</t>
    <phoneticPr fontId="3" type="noConversion"/>
  </si>
  <si>
    <t>중구</t>
    <phoneticPr fontId="3" type="noConversion"/>
  </si>
  <si>
    <t>영도구</t>
    <phoneticPr fontId="3" type="noConversion"/>
  </si>
  <si>
    <t>부산진구</t>
    <phoneticPr fontId="3" type="noConversion"/>
  </si>
  <si>
    <t>동래구</t>
  </si>
  <si>
    <t>해운대구</t>
    <phoneticPr fontId="3" type="noConversion"/>
  </si>
  <si>
    <t>사하구</t>
    <phoneticPr fontId="3" type="noConversion"/>
  </si>
  <si>
    <t>금정구</t>
    <phoneticPr fontId="3" type="noConversion"/>
  </si>
  <si>
    <t>강서구</t>
    <phoneticPr fontId="3" type="noConversion"/>
  </si>
  <si>
    <t>연제구</t>
    <phoneticPr fontId="3" type="noConversion"/>
  </si>
  <si>
    <t>수영구</t>
    <phoneticPr fontId="3" type="noConversion"/>
  </si>
  <si>
    <t>사상구</t>
    <phoneticPr fontId="3" type="noConversion"/>
  </si>
  <si>
    <t>기장군</t>
    <phoneticPr fontId="3" type="noConversion"/>
  </si>
  <si>
    <t>2017년도 
19세이상 
연서대상 주민수(명)</t>
    <phoneticPr fontId="3" type="noConversion"/>
  </si>
  <si>
    <t>2017.1.10까지 공표한
주민총수(명)</t>
    <phoneticPr fontId="3" type="noConversion"/>
  </si>
  <si>
    <t>2016년도
 연서대상 
주민수(명)</t>
    <phoneticPr fontId="3" type="noConversion"/>
  </si>
  <si>
    <t>충청남도</t>
    <phoneticPr fontId="3" type="noConversion"/>
  </si>
  <si>
    <t>홍성군</t>
    <phoneticPr fontId="3" type="noConversion"/>
  </si>
  <si>
    <t>홍성군 개인택시운송사업 양도 및 상속에 관한 조례</t>
    <phoneticPr fontId="3" type="noConversion"/>
  </si>
  <si>
    <t>의원</t>
    <phoneticPr fontId="3" type="noConversion"/>
  </si>
  <si>
    <t>홍성군수</t>
    <phoneticPr fontId="3" type="noConversion"/>
  </si>
  <si>
    <t>16.12.20.재의요구한 사항으로 미정</t>
    <phoneticPr fontId="3" type="noConversion"/>
  </si>
  <si>
    <t>강원도</t>
    <phoneticPr fontId="3" type="noConversion"/>
  </si>
  <si>
    <t>화천군의용소방대 지원 조례안</t>
    <phoneticPr fontId="3" type="noConversion"/>
  </si>
  <si>
    <t>2016.3.17</t>
    <phoneticPr fontId="3" type="noConversion"/>
  </si>
  <si>
    <t>화천군수</t>
    <phoneticPr fontId="3" type="noConversion"/>
  </si>
  <si>
    <t>「화천군 의용소방대 지원 조례안」은 기초지방자치단체의 사무인 자치사무 내지 단체위임사무가 아닌 기관위임사무에 관하여 제정된 것으로 조례제정권의 한계를 벗어나 법령 위반</t>
    <phoneticPr fontId="3" type="noConversion"/>
  </si>
  <si>
    <t>2016.4.5.</t>
    <phoneticPr fontId="3" type="noConversion"/>
  </si>
  <si>
    <t>계류</t>
    <phoneticPr fontId="3" type="noConversion"/>
  </si>
  <si>
    <t>철원군 의용소방대 지원 조례</t>
    <phoneticPr fontId="3" type="noConversion"/>
  </si>
  <si>
    <t>2016.6.22.</t>
    <phoneticPr fontId="3" type="noConversion"/>
  </si>
  <si>
    <t>철원군수</t>
    <phoneticPr fontId="3" type="noConversion"/>
  </si>
  <si>
    <t>법령의 구체적 위임 근거 없음</t>
    <phoneticPr fontId="3" type="noConversion"/>
  </si>
  <si>
    <t>2016.7.12.</t>
    <phoneticPr fontId="3" type="noConversion"/>
  </si>
  <si>
    <t xml:space="preserve">강원도 </t>
    <phoneticPr fontId="3" type="noConversion"/>
  </si>
  <si>
    <t>홍천군</t>
    <phoneticPr fontId="3" type="noConversion"/>
  </si>
  <si>
    <t>청구인명부작성기간('16.11.10.~'17.2.9./3개월간)</t>
    <phoneticPr fontId="3" type="noConversion"/>
  </si>
  <si>
    <t>춘천시</t>
    <phoneticPr fontId="3" type="noConversion"/>
  </si>
  <si>
    <t>원주시</t>
  </si>
  <si>
    <t>강릉시</t>
  </si>
  <si>
    <t>동해시</t>
  </si>
  <si>
    <t>태백시</t>
  </si>
  <si>
    <t>속초시</t>
  </si>
  <si>
    <t>삼척시</t>
  </si>
  <si>
    <t>홍천군</t>
  </si>
  <si>
    <t>횡성군</t>
  </si>
  <si>
    <t>영월군</t>
  </si>
  <si>
    <t>평창군</t>
  </si>
  <si>
    <t>정선군</t>
  </si>
  <si>
    <t>철원군</t>
  </si>
  <si>
    <t>화천군</t>
  </si>
  <si>
    <t>양구군</t>
  </si>
  <si>
    <t>인제군</t>
  </si>
  <si>
    <t>고성군</t>
  </si>
  <si>
    <t>양양군</t>
  </si>
  <si>
    <t>1/100</t>
    <phoneticPr fontId="3" type="noConversion"/>
  </si>
  <si>
    <t>천안시</t>
  </si>
  <si>
    <t>공주시</t>
  </si>
  <si>
    <t>보령시</t>
  </si>
  <si>
    <t>1/35</t>
    <phoneticPr fontId="3" type="noConversion"/>
  </si>
  <si>
    <t>아산시</t>
  </si>
  <si>
    <t>서산시</t>
  </si>
  <si>
    <t>논산시</t>
  </si>
  <si>
    <t>계룡시</t>
    <phoneticPr fontId="3" type="noConversion"/>
  </si>
  <si>
    <t>당진시</t>
    <phoneticPr fontId="3" type="noConversion"/>
  </si>
  <si>
    <t>금산군</t>
    <phoneticPr fontId="3" type="noConversion"/>
  </si>
  <si>
    <t>부여군</t>
    <phoneticPr fontId="3" type="noConversion"/>
  </si>
  <si>
    <t>서천군</t>
    <phoneticPr fontId="3" type="noConversion"/>
  </si>
  <si>
    <t>청양군</t>
    <phoneticPr fontId="3" type="noConversion"/>
  </si>
  <si>
    <t>예산군</t>
    <phoneticPr fontId="3" type="noConversion"/>
  </si>
  <si>
    <t>태안군</t>
    <phoneticPr fontId="3" type="noConversion"/>
  </si>
  <si>
    <t>경기도</t>
    <phoneticPr fontId="3" type="noConversion"/>
  </si>
  <si>
    <t>본청</t>
    <phoneticPr fontId="3" type="noConversion"/>
  </si>
  <si>
    <t xml:space="preserve">경기도 개인정보 및 통신비밀 권리 증진 조례안 </t>
    <phoneticPr fontId="3" type="noConversion"/>
  </si>
  <si>
    <t>의원</t>
    <phoneticPr fontId="3" type="noConversion"/>
  </si>
  <si>
    <t>법무부
장관,
미래창조과학부 
장관</t>
    <phoneticPr fontId="3" type="noConversion"/>
  </si>
  <si>
    <t xml:space="preserve">통신비밀 관련 업무에 관한 사항은 수사(사법).국가안보와 관련된 전국적으로 통일이 필요한 '국가사무'에 해당되므로 조례제정 범위를 일탈함 </t>
    <phoneticPr fontId="3" type="noConversion"/>
  </si>
  <si>
    <t>재의결
(16-11-28)</t>
    <phoneticPr fontId="3" type="noConversion"/>
  </si>
  <si>
    <t>16-12-9
경기도의회
의장공포</t>
    <phoneticPr fontId="3" type="noConversion"/>
  </si>
  <si>
    <t>경기도 교섭단체 및 위원회 구성.운영 조례 일부개정조례안</t>
    <phoneticPr fontId="3" type="noConversion"/>
  </si>
  <si>
    <t>행정
자치부
장관</t>
    <phoneticPr fontId="3" type="noConversion"/>
  </si>
  <si>
    <t xml:space="preserve">일부개정조례안에서 교섭단체 및 정책위원회에 직원을  둘 수 있도록 하는 규정은 공무원의 정치 중림의무 위반을 초래하며, 지방공무원법 제57조의 정치운동의 금지규정에 위배됨  </t>
    <phoneticPr fontId="3" type="noConversion"/>
  </si>
  <si>
    <t>계류</t>
    <phoneticPr fontId="3" type="noConversion"/>
  </si>
  <si>
    <t xml:space="preserve">경기도 </t>
    <phoneticPr fontId="3" type="noConversion"/>
  </si>
  <si>
    <t>경기도 민생연합정치 기본조례안</t>
    <phoneticPr fontId="3" type="noConversion"/>
  </si>
  <si>
    <t>조례안에서 도 산하 공공기관장 추천 및 인사청문에 관한 사항에 대하여 도의원 등으로 구성된 연정실행위원회와 협의하도록 하는 규정은 상위법령에서 공공기관장의 임명에 관한 사항을 단체장에게 전속적 권한을 부여하고 있는데 법령에 근거 없이 도지사의 임명권을 사전적으로 제한하고 있으므로 재의요구함</t>
    <phoneticPr fontId="3" type="noConversion"/>
  </si>
  <si>
    <t>성남시</t>
    <phoneticPr fontId="3" type="noConversion"/>
  </si>
  <si>
    <t>재의결
(2016-10-20)</t>
    <phoneticPr fontId="3" type="noConversion"/>
  </si>
  <si>
    <t xml:space="preserve">성남시 업무제휴 및 협약에 관한 조례안 </t>
    <phoneticPr fontId="3" type="noConversion"/>
  </si>
  <si>
    <t>○ 직접적인 의무부담이나 권리의 포기에 대한  법적 효력을 지닌 의사표시로 볼 수 없는 업무협조 차원의 업무제휴 또는 협약을 체결하기 이전부터 미리 의회에 보고를 하도록 하는 것은,  의회의 집행기관에 대한 통제의 범위를 넓혀 집행기관의 자율성을 지나치게 침해하고,
○ 주민의 권리 제한을 내용으로 하는 업무제휴와 협약의 경우,「대한민국 헌법」 제37조제2항 및 「지방자치법」 제22조 단서에 따른 법률유보의 원칙에 따라 주민의 권리 제한은 법률에 근거하여서만 가능하다고 할 것이므로, 업무제휴나 협약의 내용이 주민의 권리 제한에 관한 사항이라면 이는 법률에 그 근거를 두고 있는 경우에만 가능하다고 할 것임. 그렇다면, 해당 법률에서 주민의 권리 제한에 관하여 규정하면서 사전에 의회의 의결을 거치도록 하거나 조례로 의회의 의결 절차를 규정할 수 있도록 위임하는 등의 절차를 예정하고 있지 아니하는 한, 조례에서 지방의회의 의결을 받아 주민의 권리 제한에 관한 업무제휴나 협약을 체결하도록 하는 것은 법률유보의 원칙에 위배될 소지가 있어 적절하지 않다고 할 것임.</t>
  </si>
  <si>
    <t>안성시</t>
    <phoneticPr fontId="3" type="noConversion"/>
  </si>
  <si>
    <t>안성시 미등록 경로당 지원 조례안</t>
    <phoneticPr fontId="3" type="noConversion"/>
  </si>
  <si>
    <t>경기도지사</t>
    <phoneticPr fontId="3" type="noConversion"/>
  </si>
  <si>
    <t>재의결
(16-12-14)</t>
    <phoneticPr fontId="3" type="noConversion"/>
  </si>
  <si>
    <t>안산시</t>
    <phoneticPr fontId="3" type="noConversion"/>
  </si>
  <si>
    <t>수원시</t>
    <phoneticPr fontId="3" type="noConversion"/>
  </si>
  <si>
    <t>의정부시</t>
    <phoneticPr fontId="3" type="noConversion"/>
  </si>
  <si>
    <t>안양시</t>
    <phoneticPr fontId="3" type="noConversion"/>
  </si>
  <si>
    <t>부천시</t>
    <phoneticPr fontId="3" type="noConversion"/>
  </si>
  <si>
    <t>광명시</t>
    <phoneticPr fontId="3" type="noConversion"/>
  </si>
  <si>
    <t>평택시</t>
    <phoneticPr fontId="3" type="noConversion"/>
  </si>
  <si>
    <t>동두천시</t>
    <phoneticPr fontId="3" type="noConversion"/>
  </si>
  <si>
    <t>1/100</t>
    <phoneticPr fontId="3" type="noConversion"/>
  </si>
  <si>
    <t>고양시</t>
    <phoneticPr fontId="3" type="noConversion"/>
  </si>
  <si>
    <t>과천시</t>
    <phoneticPr fontId="3" type="noConversion"/>
  </si>
  <si>
    <t>구리시</t>
    <phoneticPr fontId="3" type="noConversion"/>
  </si>
  <si>
    <t>1/50</t>
    <phoneticPr fontId="3" type="noConversion"/>
  </si>
  <si>
    <t>남양주시</t>
    <phoneticPr fontId="3" type="noConversion"/>
  </si>
  <si>
    <t>오산시</t>
    <phoneticPr fontId="3" type="noConversion"/>
  </si>
  <si>
    <t>시흥시</t>
    <phoneticPr fontId="3" type="noConversion"/>
  </si>
  <si>
    <t>군포시</t>
    <phoneticPr fontId="3" type="noConversion"/>
  </si>
  <si>
    <t>의왕시</t>
    <phoneticPr fontId="3" type="noConversion"/>
  </si>
  <si>
    <t>하남시</t>
    <phoneticPr fontId="3" type="noConversion"/>
  </si>
  <si>
    <t>용인시</t>
    <phoneticPr fontId="3" type="noConversion"/>
  </si>
  <si>
    <t>1/80</t>
  </si>
  <si>
    <t>파주시</t>
    <phoneticPr fontId="3" type="noConversion"/>
  </si>
  <si>
    <t>이천시</t>
    <phoneticPr fontId="3" type="noConversion"/>
  </si>
  <si>
    <t>김포시</t>
    <phoneticPr fontId="3" type="noConversion"/>
  </si>
  <si>
    <t>화성시</t>
    <phoneticPr fontId="3" type="noConversion"/>
  </si>
  <si>
    <t>광주시</t>
    <phoneticPr fontId="3" type="noConversion"/>
  </si>
  <si>
    <t>양주시</t>
    <phoneticPr fontId="3" type="noConversion"/>
  </si>
  <si>
    <t>포천시</t>
    <phoneticPr fontId="3" type="noConversion"/>
  </si>
  <si>
    <t>여주시</t>
    <phoneticPr fontId="3" type="noConversion"/>
  </si>
  <si>
    <t>연천군</t>
    <phoneticPr fontId="3" type="noConversion"/>
  </si>
  <si>
    <t>가평군</t>
    <phoneticPr fontId="3" type="noConversion"/>
  </si>
  <si>
    <t>양평군</t>
    <phoneticPr fontId="3" type="noConversion"/>
  </si>
  <si>
    <t>광주광역시 남구 주민자치회 시범실시 및 설치·운영에 관한 조례</t>
    <phoneticPr fontId="3" type="noConversion"/>
  </si>
  <si>
    <t>서울특별시</t>
    <phoneticPr fontId="3" type="noConversion"/>
  </si>
  <si>
    <t>본청</t>
    <phoneticPr fontId="3" type="noConversion"/>
  </si>
  <si>
    <t>농수산물도매시장조례 일부개정조례안</t>
    <phoneticPr fontId="3" type="noConversion"/>
  </si>
  <si>
    <t>농림축산식품부장관</t>
    <phoneticPr fontId="3" type="noConversion"/>
  </si>
  <si>
    <t>판매장려금 지급비율을 도매시장법인 위탁수수료 수입의 1천분의 150의 범위에서 1천분의 200의 범위로 상한선을 인상하는 것은 이해관계가 첨예하게 대립하고 있어 도매시장의 효율적 관리·운영에 어려움이 예상되며, 도매시장 설립목적에 비추어 볼 때 잉여자금의 형성은 출하자와 소비자의 이익을 위해 사용이 필요하므로 농림축산식품에서 조례 불승인 조치 및 재의요구함.</t>
    <phoneticPr fontId="3" type="noConversion"/>
  </si>
  <si>
    <t>재의결
(16-9-9)</t>
    <phoneticPr fontId="3" type="noConversion"/>
  </si>
  <si>
    <t>농림축산식품부장관이 조례 불승인 조치로 효력 미발생</t>
    <phoneticPr fontId="3" type="noConversion"/>
  </si>
  <si>
    <t>서울특별시 도시개발 체비지 관리 조례 일부개정조례안</t>
    <phoneticPr fontId="3" type="noConversion"/>
  </si>
  <si>
    <t>서울특별시장</t>
    <phoneticPr fontId="3" type="noConversion"/>
  </si>
  <si>
    <t>변상금의 부과․징수에 관한사항은 상위법인 「공유재산 및 물품관리법령」에서 규정한 범위내에서 시행하여야 함에도 불구하고 조례로써 변상금 요율을 소급 적용하는 「서울특별시 도시개발 체비지 관리 조례 일부개정조례안」부칙은 상위법령에 위반함.</t>
    <phoneticPr fontId="3" type="noConversion"/>
  </si>
  <si>
    <t>계류
(16-9-27)</t>
    <phoneticPr fontId="3" type="noConversion"/>
  </si>
  <si>
    <t>서울특별시</t>
    <phoneticPr fontId="3" type="noConversion"/>
  </si>
  <si>
    <t>마포구</t>
    <phoneticPr fontId="3" type="noConversion"/>
  </si>
  <si>
    <t xml:space="preserve">서울특별시 마포구 개인하수처리시설 청소 및 분뇨의 처리에 관한 조례 </t>
    <phoneticPr fontId="3" type="noConversion"/>
  </si>
  <si>
    <t>마포구청장</t>
    <phoneticPr fontId="3" type="noConversion"/>
  </si>
  <si>
    <t>지방의회에서 합의제 집행기관을 구성함에 있어 집행부의 의사를 사전적으로 제한할 수준으로 위원을 구성하는 것은 지방의회와의 상호견제와 균형의 수준을 넘어선 것으로 집행기관의 고유권한을 침해하는 것으로 상위법령(지방자치법)에 위반함.</t>
    <phoneticPr fontId="3" type="noConversion"/>
  </si>
  <si>
    <t>서울광장 사용을 현행 신고제에서 허가제로 변경하고, 광장사용신고 접수 후 48시간 내 신고 수리여부 통지 규정을 삭제하고자 함.</t>
    <phoneticPr fontId="3" type="noConversion"/>
  </si>
  <si>
    <t>청구인명부 
작성 중</t>
    <phoneticPr fontId="3" type="noConversion"/>
  </si>
  <si>
    <t>종로구</t>
    <phoneticPr fontId="3" type="noConversion"/>
  </si>
  <si>
    <t>중구</t>
  </si>
  <si>
    <t>용산구</t>
    <phoneticPr fontId="3" type="noConversion"/>
  </si>
  <si>
    <t>성동구</t>
    <phoneticPr fontId="3" type="noConversion"/>
  </si>
  <si>
    <t>광진구</t>
    <phoneticPr fontId="3" type="noConversion"/>
  </si>
  <si>
    <t>동대문구</t>
    <phoneticPr fontId="3" type="noConversion"/>
  </si>
  <si>
    <t>중랑구</t>
    <phoneticPr fontId="3" type="noConversion"/>
  </si>
  <si>
    <t>성북구</t>
    <phoneticPr fontId="3" type="noConversion"/>
  </si>
  <si>
    <t>강북구</t>
    <phoneticPr fontId="3" type="noConversion"/>
  </si>
  <si>
    <t>도봉구</t>
    <phoneticPr fontId="3" type="noConversion"/>
  </si>
  <si>
    <t>노원구</t>
    <phoneticPr fontId="3" type="noConversion"/>
  </si>
  <si>
    <t>은평구</t>
    <phoneticPr fontId="3" type="noConversion"/>
  </si>
  <si>
    <t>1/40</t>
    <phoneticPr fontId="3" type="noConversion"/>
  </si>
  <si>
    <t>서대문구</t>
    <phoneticPr fontId="3" type="noConversion"/>
  </si>
  <si>
    <t>양천구</t>
    <phoneticPr fontId="3" type="noConversion"/>
  </si>
  <si>
    <t>강서구</t>
    <phoneticPr fontId="3" type="noConversion"/>
  </si>
  <si>
    <t>구로구</t>
    <phoneticPr fontId="3" type="noConversion"/>
  </si>
  <si>
    <t>금천구</t>
    <phoneticPr fontId="3" type="noConversion"/>
  </si>
  <si>
    <t>영등포구</t>
    <phoneticPr fontId="3" type="noConversion"/>
  </si>
  <si>
    <t>동작구</t>
    <phoneticPr fontId="3" type="noConversion"/>
  </si>
  <si>
    <t>관악구</t>
    <phoneticPr fontId="3" type="noConversion"/>
  </si>
  <si>
    <t>서초구</t>
    <phoneticPr fontId="3" type="noConversion"/>
  </si>
  <si>
    <t>강남구</t>
    <phoneticPr fontId="3" type="noConversion"/>
  </si>
  <si>
    <t>송파구</t>
    <phoneticPr fontId="3" type="noConversion"/>
  </si>
  <si>
    <t>강동구</t>
    <phoneticPr fontId="3" type="noConversion"/>
  </si>
  <si>
    <t>전라남도</t>
    <phoneticPr fontId="3" type="noConversion"/>
  </si>
  <si>
    <t>본청</t>
    <phoneticPr fontId="3" type="noConversion"/>
  </si>
  <si>
    <t>전라남도 소방공무원의 근무에 관한 조례안</t>
    <phoneticPr fontId="3" type="noConversion"/>
  </si>
  <si>
    <t>의원</t>
    <phoneticPr fontId="3" type="noConversion"/>
  </si>
  <si>
    <t>국민안전처 장관</t>
    <phoneticPr fontId="3" type="noConversion"/>
  </si>
  <si>
    <t>○ 주무부(국민안전처)장관의 재의요구 지시에 따른 재의요구
  - 지방자치법 제11조(국가사무의 처리제한)제5호에 의거 소방공무원 근무에 관한 사항은 ‘국가사무’로 조례제정이 불가하며,
  - 소방공무원 복무규정 제6조 및 소방공무원 근무규칙 제13조제3항의 근무조별 교대시간과 교대방법 및 교대근무의 실시에 관하여 필요한 사항은 소방기관장의 고유권한으로 조례제정은 당해 규정에 위반됨</t>
    <phoneticPr fontId="3" type="noConversion"/>
  </si>
  <si>
    <t>부결
(16-06-21)</t>
    <phoneticPr fontId="3" type="noConversion"/>
  </si>
  <si>
    <t>-</t>
  </si>
  <si>
    <t>순천문화재단 설립 및 운영에 관한 조례</t>
  </si>
  <si>
    <t>의원</t>
  </si>
  <si>
    <t>2016.9.7.</t>
  </si>
  <si>
    <t>단체장</t>
  </si>
  <si>
    <t>문화재단의 정관 제·개정시 순천시의회의 동의를 얻어야 한다는 규정과 임원추천위원회를 시장과 시의회의 추천인으로만 구성한다는 규정에 대해 지방의회가 출자ㆍ출연기관에 대하여 단순한 견제의 범위를 넘어 직접 적극적으로 관여하는 것을 허용하고 있어 법령에 위반됨.</t>
  </si>
  <si>
    <t>계류중</t>
  </si>
  <si>
    <t>해남군 가축사육 제한지역에 관한 조례</t>
    <phoneticPr fontId="3" type="noConversion"/>
  </si>
  <si>
    <t>단체장</t>
    <phoneticPr fontId="3" type="noConversion"/>
  </si>
  <si>
    <t>가축사육 제한지역을 완하토록하는 수정가결안은 군민의 기본 생활권과 행복추구권을 침해함.
 * 주거밀집지역의 가축사육 제한 거리(별표 1)를 완화하여 의회에서 수정의결 하였음.</t>
    <phoneticPr fontId="3" type="noConversion"/>
  </si>
  <si>
    <t>재의결
(16-05-13)</t>
  </si>
  <si>
    <t>목포시</t>
    <phoneticPr fontId="3" type="noConversion"/>
  </si>
  <si>
    <t>여수시</t>
    <phoneticPr fontId="3" type="noConversion"/>
  </si>
  <si>
    <t>순천시</t>
    <phoneticPr fontId="3" type="noConversion"/>
  </si>
  <si>
    <t>1/40</t>
  </si>
  <si>
    <t>나주시</t>
    <phoneticPr fontId="3" type="noConversion"/>
  </si>
  <si>
    <t>광양시</t>
    <phoneticPr fontId="3" type="noConversion"/>
  </si>
  <si>
    <t>담양군</t>
    <phoneticPr fontId="3" type="noConversion"/>
  </si>
  <si>
    <t>곡성군</t>
    <phoneticPr fontId="3" type="noConversion"/>
  </si>
  <si>
    <t>구례군</t>
    <phoneticPr fontId="3" type="noConversion"/>
  </si>
  <si>
    <t>고흥군</t>
    <phoneticPr fontId="3" type="noConversion"/>
  </si>
  <si>
    <t>보성군</t>
    <phoneticPr fontId="3" type="noConversion"/>
  </si>
  <si>
    <t>화순군</t>
    <phoneticPr fontId="3" type="noConversion"/>
  </si>
  <si>
    <t>장흥군</t>
    <phoneticPr fontId="3" type="noConversion"/>
  </si>
  <si>
    <t>강진군</t>
    <phoneticPr fontId="3" type="noConversion"/>
  </si>
  <si>
    <t>해남군</t>
    <phoneticPr fontId="3" type="noConversion"/>
  </si>
  <si>
    <t>영암군</t>
    <phoneticPr fontId="3" type="noConversion"/>
  </si>
  <si>
    <t>무안군</t>
    <phoneticPr fontId="3" type="noConversion"/>
  </si>
  <si>
    <t>함평군</t>
    <phoneticPr fontId="3" type="noConversion"/>
  </si>
  <si>
    <t>1/50</t>
    <phoneticPr fontId="3" type="noConversion"/>
  </si>
  <si>
    <t>영광군</t>
    <phoneticPr fontId="3" type="noConversion"/>
  </si>
  <si>
    <t>장성군</t>
    <phoneticPr fontId="3" type="noConversion"/>
  </si>
  <si>
    <t>완도군</t>
    <phoneticPr fontId="3" type="noConversion"/>
  </si>
  <si>
    <t>진도군</t>
    <phoneticPr fontId="3" type="noConversion"/>
  </si>
  <si>
    <t>신안군</t>
    <phoneticPr fontId="3" type="noConversion"/>
  </si>
  <si>
    <t>경상북도</t>
    <phoneticPr fontId="3" type="noConversion"/>
  </si>
  <si>
    <t>포항시</t>
    <phoneticPr fontId="3" type="noConversion"/>
  </si>
  <si>
    <t>1/100</t>
    <phoneticPr fontId="3" type="noConversion"/>
  </si>
  <si>
    <t>경주시</t>
    <phoneticPr fontId="3" type="noConversion"/>
  </si>
  <si>
    <t>김천시</t>
    <phoneticPr fontId="3" type="noConversion"/>
  </si>
  <si>
    <t>안동시</t>
    <phoneticPr fontId="3" type="noConversion"/>
  </si>
  <si>
    <t>1/50</t>
    <phoneticPr fontId="3" type="noConversion"/>
  </si>
  <si>
    <t>구미시</t>
    <phoneticPr fontId="3" type="noConversion"/>
  </si>
  <si>
    <t>영주시</t>
    <phoneticPr fontId="3" type="noConversion"/>
  </si>
  <si>
    <t>영천시</t>
    <phoneticPr fontId="3" type="noConversion"/>
  </si>
  <si>
    <t>상주시</t>
    <phoneticPr fontId="3" type="noConversion"/>
  </si>
  <si>
    <t>문경시</t>
    <phoneticPr fontId="3" type="noConversion"/>
  </si>
  <si>
    <t>경산시</t>
    <phoneticPr fontId="3" type="noConversion"/>
  </si>
  <si>
    <t>군위군</t>
    <phoneticPr fontId="3" type="noConversion"/>
  </si>
  <si>
    <t>의성군</t>
    <phoneticPr fontId="3" type="noConversion"/>
  </si>
  <si>
    <t>청송군</t>
    <phoneticPr fontId="3" type="noConversion"/>
  </si>
  <si>
    <t>1/35</t>
    <phoneticPr fontId="3" type="noConversion"/>
  </si>
  <si>
    <t>영양군</t>
    <phoneticPr fontId="3" type="noConversion"/>
  </si>
  <si>
    <t>영덕군</t>
    <phoneticPr fontId="3" type="noConversion"/>
  </si>
  <si>
    <t>청도군</t>
    <phoneticPr fontId="3" type="noConversion"/>
  </si>
  <si>
    <t>고령군</t>
    <phoneticPr fontId="3" type="noConversion"/>
  </si>
  <si>
    <t>성주군</t>
    <phoneticPr fontId="3" type="noConversion"/>
  </si>
  <si>
    <t>칠곡군</t>
    <phoneticPr fontId="3" type="noConversion"/>
  </si>
  <si>
    <t>예천군</t>
    <phoneticPr fontId="3" type="noConversion"/>
  </si>
  <si>
    <t>봉화군</t>
    <phoneticPr fontId="3" type="noConversion"/>
  </si>
  <si>
    <t>울진군</t>
    <phoneticPr fontId="3" type="noConversion"/>
  </si>
  <si>
    <t>울릉군</t>
    <phoneticPr fontId="3" type="noConversion"/>
  </si>
  <si>
    <t>1/20</t>
    <phoneticPr fontId="3" type="noConversion"/>
  </si>
  <si>
    <t>의원</t>
    <phoneticPr fontId="3" type="noConversion"/>
  </si>
  <si>
    <t>인천광역시</t>
    <phoneticPr fontId="3" type="noConversion"/>
  </si>
  <si>
    <t>인천광역시 연수구 저탄소 녹색성장 기본 조례</t>
    <phoneticPr fontId="3" type="noConversion"/>
  </si>
  <si>
    <t>인천광역시장</t>
    <phoneticPr fontId="3" type="noConversion"/>
  </si>
  <si>
    <t>○「지방자치법」제22조에 따르면 지방자치단체는 법령의 범위 안에서 그 사무에 관하여 조례를 제정할 수 있되 주민의 권리 제한 또는 의무 부과에 관한 사항이나 벌칙을 정할 때에는 법률의 위임이 있어야 한다고 규정하고 있음.
○ 개정조례안에서는 배출권 거래제 할당 대상업체에 해당하는 사업자에게 ‘배출권 거래’ 또는 ‘온실가스 감축시설의 설치’등을 통한 온실가스 감축 의무를 부과하는 것으로 법률 위임 없이 주민의 권리 제한 또는 의무 부과를 하고 있고, 
○ 상위법령인 「저탄소 녹색성장 기본법」에 따른 조례로 사업자에게 온실가스  감축 의무를 부과할 수 있도록 하는 규정은 국가 사무에 해당함.</t>
    <phoneticPr fontId="3" type="noConversion"/>
  </si>
  <si>
    <t>부결
(16-08-19)</t>
    <phoneticPr fontId="3" type="noConversion"/>
  </si>
  <si>
    <t xml:space="preserve">인천광역시 남동구의회 운영 조례 </t>
  </si>
  <si>
    <t>남동구청장</t>
    <phoneticPr fontId="3" type="noConversion"/>
  </si>
  <si>
    <t>일선 하부행정기관의 장(동장)은 정책결정사무가 아닌 집행사무와 대민행정사무를 하는 하부행정기관으로서, 필요시에는 관련 업무에 대한 서면제출과 동 현장방문으로 충분히 목적을 달성할 수 있어 동장의 의회에 출석·답변은 불필요하다고 판단됨</t>
  </si>
  <si>
    <t>부결
(16-09-07)</t>
    <phoneticPr fontId="3" type="noConversion"/>
  </si>
  <si>
    <t>중구</t>
    <phoneticPr fontId="3" type="noConversion"/>
  </si>
  <si>
    <t>동구</t>
    <phoneticPr fontId="3" type="noConversion"/>
  </si>
  <si>
    <t>남구</t>
    <phoneticPr fontId="3" type="noConversion"/>
  </si>
  <si>
    <t>1/30</t>
  </si>
  <si>
    <t>연수구</t>
    <phoneticPr fontId="3" type="noConversion"/>
  </si>
  <si>
    <t>남동구</t>
    <phoneticPr fontId="3" type="noConversion"/>
  </si>
  <si>
    <t>부평구</t>
    <phoneticPr fontId="3" type="noConversion"/>
  </si>
  <si>
    <t>1/45</t>
    <phoneticPr fontId="3" type="noConversion"/>
  </si>
  <si>
    <t>계양구</t>
    <phoneticPr fontId="3" type="noConversion"/>
  </si>
  <si>
    <t>1/30</t>
    <phoneticPr fontId="3" type="noConversion"/>
  </si>
  <si>
    <t>서구</t>
    <phoneticPr fontId="3" type="noConversion"/>
  </si>
  <si>
    <t>1/40</t>
    <phoneticPr fontId="3" type="noConversion"/>
  </si>
  <si>
    <t>강화군</t>
    <phoneticPr fontId="3" type="noConversion"/>
  </si>
  <si>
    <t>옹진군</t>
    <phoneticPr fontId="3" type="noConversion"/>
  </si>
  <si>
    <t>기타1) 주민 조례 청구, 기타⑤ : 전년도 통계 미반영 사항</t>
    <phoneticPr fontId="3" type="noConversion"/>
  </si>
  <si>
    <t>기타⑥</t>
    <phoneticPr fontId="3" type="noConversion"/>
  </si>
  <si>
    <t>충청북도</t>
    <phoneticPr fontId="3" type="noConversion"/>
  </si>
  <si>
    <t>청주시</t>
    <phoneticPr fontId="3" type="noConversion"/>
  </si>
  <si>
    <t>충주시</t>
    <phoneticPr fontId="3" type="noConversion"/>
  </si>
  <si>
    <t>제천시</t>
    <phoneticPr fontId="3" type="noConversion"/>
  </si>
  <si>
    <t>보은군</t>
    <phoneticPr fontId="3" type="noConversion"/>
  </si>
  <si>
    <t>옥천군</t>
    <phoneticPr fontId="3" type="noConversion"/>
  </si>
  <si>
    <t>영동군</t>
    <phoneticPr fontId="3" type="noConversion"/>
  </si>
  <si>
    <t>증평군</t>
    <phoneticPr fontId="3" type="noConversion"/>
  </si>
  <si>
    <t>진천군</t>
    <phoneticPr fontId="3" type="noConversion"/>
  </si>
  <si>
    <t>괴산군</t>
    <phoneticPr fontId="3" type="noConversion"/>
  </si>
  <si>
    <t>1/30</t>
    <phoneticPr fontId="3" type="noConversion"/>
  </si>
  <si>
    <t>음성군</t>
    <phoneticPr fontId="3" type="noConversion"/>
  </si>
  <si>
    <t>1/40</t>
    <phoneticPr fontId="3" type="noConversion"/>
  </si>
  <si>
    <t>단양군</t>
    <phoneticPr fontId="3" type="noConversion"/>
  </si>
  <si>
    <t>1/20</t>
    <phoneticPr fontId="3" type="noConversion"/>
  </si>
  <si>
    <t>경상남도</t>
    <phoneticPr fontId="3" type="noConversion"/>
  </si>
  <si>
    <t>창원시</t>
    <phoneticPr fontId="3" type="noConversion"/>
  </si>
  <si>
    <t>진주시</t>
    <phoneticPr fontId="3" type="noConversion"/>
  </si>
  <si>
    <t>통영시</t>
    <phoneticPr fontId="3" type="noConversion"/>
  </si>
  <si>
    <t>사천시</t>
    <phoneticPr fontId="3" type="noConversion"/>
  </si>
  <si>
    <t>김해시</t>
    <phoneticPr fontId="3" type="noConversion"/>
  </si>
  <si>
    <t>밀양시</t>
    <phoneticPr fontId="3" type="noConversion"/>
  </si>
  <si>
    <t>거제시</t>
    <phoneticPr fontId="3" type="noConversion"/>
  </si>
  <si>
    <t>양산시</t>
    <phoneticPr fontId="3" type="noConversion"/>
  </si>
  <si>
    <t>의령군</t>
    <phoneticPr fontId="3" type="noConversion"/>
  </si>
  <si>
    <t>함안군</t>
    <phoneticPr fontId="3" type="noConversion"/>
  </si>
  <si>
    <t>창녕군</t>
    <phoneticPr fontId="3" type="noConversion"/>
  </si>
  <si>
    <t>고성군</t>
    <phoneticPr fontId="3" type="noConversion"/>
  </si>
  <si>
    <t>남해군</t>
    <phoneticPr fontId="3" type="noConversion"/>
  </si>
  <si>
    <t>하동군</t>
    <phoneticPr fontId="3" type="noConversion"/>
  </si>
  <si>
    <t>산청군</t>
    <phoneticPr fontId="3" type="noConversion"/>
  </si>
  <si>
    <t>함양군</t>
    <phoneticPr fontId="3" type="noConversion"/>
  </si>
  <si>
    <t>거창군</t>
    <phoneticPr fontId="3" type="noConversion"/>
  </si>
  <si>
    <t>합천군</t>
    <phoneticPr fontId="3" type="noConversion"/>
  </si>
  <si>
    <t>운영 총계
(②+③+
④+⑤)</t>
    <phoneticPr fontId="3" type="noConversion"/>
  </si>
  <si>
    <t>서울특별시
마포구</t>
    <phoneticPr fontId="3" type="noConversion"/>
  </si>
  <si>
    <t>기초</t>
    <phoneticPr fontId="3" type="noConversion"/>
  </si>
  <si>
    <t>인천광역시
연수구</t>
    <phoneticPr fontId="3" type="noConversion"/>
  </si>
  <si>
    <t>인천광역시
남동구</t>
    <phoneticPr fontId="3" type="noConversion"/>
  </si>
  <si>
    <t>기초</t>
    <phoneticPr fontId="3" type="noConversion"/>
  </si>
  <si>
    <t>경기도
성남시</t>
    <phoneticPr fontId="3" type="noConversion"/>
  </si>
  <si>
    <t>경기도
안성시</t>
    <phoneticPr fontId="3" type="noConversion"/>
  </si>
  <si>
    <t>강원도
화천군</t>
    <phoneticPr fontId="3" type="noConversion"/>
  </si>
  <si>
    <t>강원도
철원군</t>
    <phoneticPr fontId="3" type="noConversion"/>
  </si>
  <si>
    <t>충청남도
홍성군</t>
    <phoneticPr fontId="3" type="noConversion"/>
  </si>
  <si>
    <t>전라남도
순천시</t>
    <phoneticPr fontId="3" type="noConversion"/>
  </si>
  <si>
    <t>전라남도
해남군</t>
    <phoneticPr fontId="3" type="noConversion"/>
  </si>
  <si>
    <t>진주시 유통기업 상생발전 및 전통상업보존구역 지정 등에 관한 조례</t>
    <phoneticPr fontId="3" type="noConversion"/>
  </si>
  <si>
    <t>단체장</t>
    <phoneticPr fontId="3" type="noConversion"/>
  </si>
  <si>
    <t xml:space="preserve"> 지방자치단체의 장이 전통상업보존구역 지정취소를 함에 있어 지방의회의 의견을 청취하도록 규정하는 개정안은 하위 법규인 조례로서 지방자치단체의 장의 권한을 제약하는 규정을 두는 것으로  「지방자치법」 제5장 및 제6장 등에서 정한 지방자치단체장과 지방의회의 독자적 권한을 부여하여 상호견제와 균형을 이루기 위한 「권한의 분리와 배분 원칙」에 위배되는 위법한 규정임.
</t>
    <phoneticPr fontId="3" type="noConversion"/>
  </si>
  <si>
    <t xml:space="preserve">계류
</t>
    <phoneticPr fontId="3" type="noConversion"/>
  </si>
  <si>
    <t>경상남도
진주시</t>
    <phoneticPr fontId="3" type="noConversion"/>
  </si>
  <si>
    <t>2016-03-22
(의회 수정의결)</t>
    <phoneticPr fontId="3" type="noConversion"/>
  </si>
  <si>
    <r>
      <t>❍ 본 조례안 제정 시 사업구역이 통합된 예산군과의 협의가 선행되어야 하고, 현재 택시업계 재원부족으로 감차계획조차 수립하지 못하고 있는 실정인 시점에서 본 조례안이 제정되면 2대 증차효과가 발생되며, 향후 홍성군과 택시업계의 감차 재원 부담 발생 및 이해관계에 따른 운수종사자 반발 등 민원이 예상 됨.
2. 본 조례 제정 효과는 향후 20년간 감차 계획으로 있어,「택시운송사업의 발전에 관한 법률」제10조에 따라 감차목표를 달성하지 못할 시   신규 면허 발급이 불가하며, 2012년 9월 14일 신규 발급받은 면허 2대에 국한 될 것으로 보이고, 2명의 신규면허 발급자는 양도</t>
    </r>
    <r>
      <rPr>
        <sz val="10"/>
        <rFont val="MingLiU"/>
        <family val="3"/>
        <charset val="136"/>
      </rPr>
      <t>‧</t>
    </r>
    <r>
      <rPr>
        <sz val="10"/>
        <rFont val="돋움"/>
        <family val="3"/>
        <charset val="129"/>
      </rPr>
      <t>양수 및 상속불가 허가조건으로 발급받은 면허로 이미 종결된 사실관계 또는 법률관계에 대한 소급 적용은 향후 양도</t>
    </r>
    <r>
      <rPr>
        <sz val="10"/>
        <rFont val="MingLiU"/>
        <family val="3"/>
        <charset val="136"/>
      </rPr>
      <t>‧</t>
    </r>
    <r>
      <rPr>
        <sz val="10"/>
        <rFont val="돋움"/>
        <family val="3"/>
        <charset val="129"/>
      </rPr>
      <t>양수 및 상속 시 홍성군과의 법적 분쟁 소지가 있을 것으로 판단됨.</t>
    </r>
    <phoneticPr fontId="3" type="noConversion"/>
  </si>
  <si>
    <t>1/85</t>
    <phoneticPr fontId="3" type="noConversion"/>
  </si>
  <si>
    <t>1/40</t>
    <phoneticPr fontId="3" type="noConversion"/>
  </si>
  <si>
    <t>1/50</t>
    <phoneticPr fontId="3" type="noConversion"/>
  </si>
  <si>
    <t>1/45</t>
    <phoneticPr fontId="3" type="noConversion"/>
  </si>
  <si>
    <t>1/35</t>
    <phoneticPr fontId="3" type="noConversion"/>
  </si>
  <si>
    <t>1/70</t>
    <phoneticPr fontId="3" type="noConversion"/>
  </si>
  <si>
    <t>1/100</t>
    <phoneticPr fontId="3" type="noConversion"/>
  </si>
  <si>
    <t xml:space="preserve">2,000명 </t>
    <phoneticPr fontId="3" type="noConversion"/>
  </si>
  <si>
    <t>1,200명 이상</t>
    <phoneticPr fontId="3" type="noConversion"/>
  </si>
  <si>
    <t>1/30</t>
    <phoneticPr fontId="3" type="noConversion"/>
  </si>
  <si>
    <t>1/25</t>
    <phoneticPr fontId="3" type="noConversion"/>
  </si>
  <si>
    <t>1/20</t>
    <phoneticPr fontId="3" type="noConversion"/>
  </si>
  <si>
    <t>1/50</t>
    <phoneticPr fontId="3" type="noConversion"/>
  </si>
  <si>
    <t>1/30</t>
    <phoneticPr fontId="3" type="noConversion"/>
  </si>
  <si>
    <t>1/40</t>
    <phoneticPr fontId="3" type="noConversion"/>
  </si>
  <si>
    <t>1/40</t>
    <phoneticPr fontId="3" type="noConversion"/>
  </si>
  <si>
    <t>1/50</t>
    <phoneticPr fontId="3" type="noConversion"/>
  </si>
  <si>
    <t>1/35</t>
    <phoneticPr fontId="3" type="noConversion"/>
  </si>
  <si>
    <t>1/30</t>
    <phoneticPr fontId="3" type="noConversion"/>
  </si>
  <si>
    <t>1/100</t>
    <phoneticPr fontId="3" type="noConversion"/>
  </si>
  <si>
    <t>1/20</t>
    <phoneticPr fontId="3" type="noConversion"/>
  </si>
  <si>
    <t>1/200</t>
    <phoneticPr fontId="3" type="noConversion"/>
  </si>
  <si>
    <t>성남시 개인택시운송사업의 양도 및 상속 허용에 관한 조례안</t>
    <phoneticPr fontId="3" type="noConversion"/>
  </si>
  <si>
    <t>○ 성남시는 택시 자율감차 사업구역으로 556대를 감차해야 하는 상황으로향후 연도별 감차 규모, 감차보상금 수준, 업계 출연규모, 감차대상자 선정 등을 추진해 나가야 하나,
○ 조례 제정 이후 발급되는 개인택시 면허는 양도와 상속을 계속 허용할    수 밖에 없어 결국 택시 감차는 유명무실해져,
○ 무분별한 택시 공급을 억제하고 적정 공급량을 안정적으로 유지하여 신규 면허  대기자들에게 개인택시 면허 기회가 확대될 수 있도록 한 여객자동차 운수사업법  제정(2009.5.27.)  취지에도 맞지 않을 뿐만 아니라, 헌재 결정례(2012.3.29.선고 2010헌마443)에도 반하여 장기근속자의 개인택시 면허 취득 기회를 박탈하게 될 것이므로 「여객자동차 운수사업법」상의 법 취지에 맞지 않아 재의를 요구함.</t>
    <phoneticPr fontId="3" type="noConversion"/>
  </si>
  <si>
    <r>
      <rPr>
        <sz val="10"/>
        <rFont val="MS Gothic"/>
        <family val="3"/>
        <charset val="128"/>
      </rPr>
      <t>〇</t>
    </r>
    <r>
      <rPr>
        <sz val="10"/>
        <rFont val="돋움"/>
        <family val="3"/>
        <charset val="129"/>
      </rPr>
      <t xml:space="preserve">「노인복지법」(이하 “법”이라 함) 제37조제2항 및 같은 법 시행규칙 제25조에서 경로당의 설치 및 운영에 대한 신고주의를 규정하고 같은 법 제57조에서 벌칙을 규정하였음에도 불구하고, 미신고 경로당에 대한 시설운영비 등의 지원을 규정하는 것은 법이 정한 신고주의에 저촉되며,
</t>
    </r>
    <r>
      <rPr>
        <sz val="10"/>
        <rFont val="MS Gothic"/>
        <family val="3"/>
        <charset val="128"/>
      </rPr>
      <t>〇</t>
    </r>
    <r>
      <rPr>
        <sz val="10"/>
        <rFont val="돋움"/>
        <family val="3"/>
        <charset val="129"/>
      </rPr>
      <t xml:space="preserve"> 미등록 경로당에 대한 예산지원은「지방재정법」제17조(기부 또는 보조의 제한)제1항 각 호의 어디에도 해당되지 아니하며,대부분 건축법령에서 인정하는 적법한 건축물이 아니므로, 건축법령을 위법하게 집행하게 됨</t>
    </r>
    <phoneticPr fontId="3" type="noConversion"/>
  </si>
  <si>
    <t xml:space="preserve"> 안산시 건강도시 조성 및 주치의 의료지원 조례안</t>
    <phoneticPr fontId="3" type="noConversion"/>
  </si>
  <si>
    <t xml:space="preserve">시민의 건강권 보장과 삶의 질 증진을 위하여 물리적, 사회적으로 건강한 도시환경을 조성하고, 주치의 의료지원 사업을 추진하는 데 필요한 기본적인 사항을 정하기 위하여 청구함.
</t>
    <phoneticPr fontId="3" type="noConversion"/>
  </si>
  <si>
    <t>광주광역시 북구 어린이·청소년 친화도시 조성에 관한 조례</t>
    <phoneticPr fontId="3" type="noConversion"/>
  </si>
  <si>
    <t>북구 거주 어린이 청소년의 행복한 삶을 위해 지역사회의 노력, 제도적 안전장치 등을 마련하고자 함</t>
    <phoneticPr fontId="3" type="noConversion"/>
  </si>
  <si>
    <t>홍천군 농산물 최저가격 보장을 위한 농업인 소득지원에 관한 조례</t>
    <phoneticPr fontId="3" type="noConversion"/>
  </si>
  <si>
    <t>30여년에 걸쳐 점진적으로 확대된 수입 농산물의 범람, 농자재 가격인상, 농산물 값 폭락 등으로 어려움을 겪고 있는 홍천군 농업인의 소득안정을 위하고 지속적인 농업의 존속을 위해 조례의 제정을 요청함</t>
    <phoneticPr fontId="3" type="noConversion"/>
  </si>
  <si>
    <t>서울특별시 서울광장의 사용 및 관리에 관한 조례 일부개정조례안</t>
    <phoneticPr fontId="3" type="noConversion"/>
  </si>
  <si>
    <r>
      <t>2016년 운영 총계 
(②=③+④+⑤</t>
    </r>
    <r>
      <rPr>
        <sz val="11"/>
        <rFont val="돋움"/>
        <family val="3"/>
        <charset val="129"/>
      </rPr>
      <t>-1+⑤-2)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</si>
</sst>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-* #,##0_-;\-* #,##0_-;_-* &quot;-&quot;_-;_-@_-"/>
    <numFmt numFmtId="176" formatCode="yy&quot;-&quot;m&quot;-&quot;d;@"/>
    <numFmt numFmtId="177" formatCode="0_);[Red]\(0\)"/>
    <numFmt numFmtId="178" formatCode="0.0_);[Red]\(0.0\)"/>
    <numFmt numFmtId="179" formatCode="#\ ???/???"/>
    <numFmt numFmtId="180" formatCode="#,##0_ "/>
    <numFmt numFmtId="181" formatCode="0_ "/>
    <numFmt numFmtId="182" formatCode="mm&quot;월&quot;\ dd&quot;일&quot;"/>
    <numFmt numFmtId="183" formatCode="0.00_);[Red]\(0.00\)"/>
    <numFmt numFmtId="184" formatCode="&quot;₩&quot;#,##0_);[Red]\(&quot;₩&quot;#,##0\)"/>
    <numFmt numFmtId="185" formatCode="_-* #,##0_-;\-* #,##0_-;_-* &quot;-&quot;??_-;_-@_-"/>
    <numFmt numFmtId="186" formatCode="yy/mm/dd"/>
  </numFmts>
  <fonts count="46">
    <font>
      <sz val="11"/>
      <name val="돋움"/>
      <family val="3"/>
      <charset val="129"/>
    </font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4"/>
      <name val="신명조체"/>
      <family val="1"/>
      <charset val="129"/>
    </font>
    <font>
      <b/>
      <sz val="14"/>
      <name val="신명조체"/>
      <family val="1"/>
      <charset val="129"/>
    </font>
    <font>
      <sz val="14"/>
      <name val="돋움"/>
      <family val="3"/>
      <charset val="129"/>
    </font>
    <font>
      <b/>
      <sz val="14"/>
      <name val="돋움"/>
      <family val="3"/>
      <charset val="129"/>
    </font>
    <font>
      <b/>
      <sz val="11"/>
      <name val="돋움"/>
      <family val="3"/>
      <charset val="129"/>
    </font>
    <font>
      <sz val="11"/>
      <name val="돋움"/>
      <family val="3"/>
      <charset val="129"/>
    </font>
    <font>
      <sz val="12"/>
      <name val="돋움"/>
      <family val="3"/>
      <charset val="129"/>
    </font>
    <font>
      <b/>
      <sz val="10"/>
      <name val="돋움"/>
      <family val="3"/>
      <charset val="129"/>
    </font>
    <font>
      <sz val="20"/>
      <name val="돋움"/>
      <family val="3"/>
      <charset val="129"/>
    </font>
    <font>
      <b/>
      <sz val="20"/>
      <name val="돋움"/>
      <family val="3"/>
      <charset val="129"/>
    </font>
    <font>
      <sz val="10"/>
      <name val="돋움"/>
      <family val="3"/>
      <charset val="129"/>
    </font>
    <font>
      <vertAlign val="superscript"/>
      <sz val="11"/>
      <name val="돋움"/>
      <family val="3"/>
      <charset val="129"/>
    </font>
    <font>
      <b/>
      <sz val="9"/>
      <name val="돋움"/>
      <family val="3"/>
      <charset val="129"/>
    </font>
    <font>
      <sz val="10"/>
      <name val="신명조체"/>
      <family val="1"/>
      <charset val="129"/>
    </font>
    <font>
      <b/>
      <sz val="10"/>
      <name val="신명조체"/>
      <family val="1"/>
      <charset val="129"/>
    </font>
    <font>
      <b/>
      <sz val="11"/>
      <color indexed="12"/>
      <name val="돋움"/>
      <family val="3"/>
      <charset val="129"/>
    </font>
    <font>
      <sz val="14"/>
      <color indexed="12"/>
      <name val="신명조체"/>
      <family val="1"/>
      <charset val="129"/>
    </font>
    <font>
      <b/>
      <sz val="14"/>
      <color indexed="12"/>
      <name val="신명조체"/>
      <family val="1"/>
      <charset val="129"/>
    </font>
    <font>
      <b/>
      <sz val="12"/>
      <name val="돋움"/>
      <family val="3"/>
      <charset val="129"/>
    </font>
    <font>
      <b/>
      <sz val="12"/>
      <color indexed="12"/>
      <name val="돋움"/>
      <family val="3"/>
      <charset val="129"/>
    </font>
    <font>
      <sz val="12"/>
      <color indexed="12"/>
      <name val="돋움"/>
      <family val="3"/>
      <charset val="129"/>
    </font>
    <font>
      <b/>
      <sz val="18"/>
      <name val="돋움"/>
      <family val="3"/>
      <charset val="129"/>
    </font>
    <font>
      <sz val="9"/>
      <name val="돋움"/>
      <family val="3"/>
      <charset val="129"/>
    </font>
    <font>
      <sz val="12"/>
      <color indexed="10"/>
      <name val="돋움"/>
      <family val="3"/>
      <charset val="129"/>
    </font>
    <font>
      <b/>
      <sz val="12"/>
      <color indexed="10"/>
      <name val="돋움"/>
      <family val="3"/>
      <charset val="129"/>
    </font>
    <font>
      <sz val="11"/>
      <color indexed="12"/>
      <name val="돋움"/>
      <family val="3"/>
      <charset val="129"/>
    </font>
    <font>
      <b/>
      <sz val="11"/>
      <color indexed="8"/>
      <name val="돋움"/>
      <family val="3"/>
      <charset val="129"/>
    </font>
    <font>
      <sz val="11"/>
      <name val="돋움"/>
      <family val="3"/>
      <charset val="129"/>
    </font>
    <font>
      <sz val="11"/>
      <color indexed="8"/>
      <name val="돋움"/>
      <family val="3"/>
      <charset val="129"/>
    </font>
    <font>
      <sz val="10"/>
      <color indexed="8"/>
      <name val="바탕"/>
      <family val="1"/>
      <charset val="129"/>
    </font>
    <font>
      <sz val="25"/>
      <color indexed="8"/>
      <name val="HY동녘M"/>
      <family val="1"/>
      <charset val="129"/>
    </font>
    <font>
      <sz val="30"/>
      <color indexed="8"/>
      <name val="HY동녘M"/>
      <family val="1"/>
      <charset val="129"/>
    </font>
    <font>
      <sz val="16"/>
      <color indexed="8"/>
      <name val="맑은 고딕"/>
      <family val="3"/>
      <charset val="129"/>
    </font>
    <font>
      <sz val="12"/>
      <color indexed="8"/>
      <name val="맑은 고딕"/>
      <family val="3"/>
      <charset val="129"/>
    </font>
    <font>
      <sz val="9.35"/>
      <name val="돋움"/>
      <family val="3"/>
      <charset val="129"/>
    </font>
    <font>
      <sz val="11"/>
      <color theme="1"/>
      <name val="돋움"/>
      <family val="3"/>
      <charset val="129"/>
    </font>
    <font>
      <sz val="10"/>
      <color theme="1"/>
      <name val="돋움"/>
      <family val="3"/>
      <charset val="129"/>
    </font>
    <font>
      <sz val="10"/>
      <name val="MS Gothic"/>
      <family val="3"/>
      <charset val="128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0"/>
      <name val="MingLiU"/>
      <family val="3"/>
      <charset val="136"/>
    </font>
    <font>
      <sz val="10"/>
      <color indexed="8"/>
      <name val="돋움"/>
      <family val="3"/>
      <charset val="129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 style="thin">
        <color indexed="64"/>
      </bottom>
      <diagonal/>
    </border>
    <border>
      <left style="thick">
        <color indexed="12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12"/>
      </left>
      <right style="thick">
        <color indexed="12"/>
      </right>
      <top style="thin">
        <color indexed="64"/>
      </top>
      <bottom style="thick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64"/>
      </top>
      <bottom/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/>
      <top style="medium">
        <color rgb="FFFF0000"/>
      </top>
      <bottom style="thin">
        <color indexed="64"/>
      </bottom>
      <diagonal/>
    </border>
    <border>
      <left/>
      <right/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double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rgb="FFFF0000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/>
      <right style="medium">
        <color rgb="FFFF0000"/>
      </right>
      <top style="double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double">
        <color indexed="64"/>
      </bottom>
      <diagonal/>
    </border>
    <border>
      <left style="medium">
        <color rgb="FFFF0000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auto="1"/>
      </right>
      <top/>
      <bottom style="double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auto="1"/>
      </right>
      <top style="medium">
        <color rgb="FFFF0000"/>
      </top>
      <bottom style="double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1" fontId="2" fillId="0" borderId="0" applyFont="0" applyFill="0" applyBorder="0" applyAlignment="0" applyProtection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</cellStyleXfs>
  <cellXfs count="734">
    <xf numFmtId="0" fontId="0" fillId="0" borderId="0" xfId="0"/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2" fillId="0" borderId="0" xfId="0" applyFont="1" applyAlignment="1">
      <alignment vertical="center"/>
    </xf>
    <xf numFmtId="41" fontId="8" fillId="2" borderId="1" xfId="0" applyNumberFormat="1" applyFont="1" applyFill="1" applyBorder="1" applyAlignment="1">
      <alignment horizontal="center" vertical="center"/>
    </xf>
    <xf numFmtId="41" fontId="2" fillId="0" borderId="1" xfId="0" applyNumberFormat="1" applyFont="1" applyBorder="1" applyAlignment="1">
      <alignment horizontal="center" vertical="center"/>
    </xf>
    <xf numFmtId="41" fontId="1" fillId="0" borderId="1" xfId="0" applyNumberFormat="1" applyFont="1" applyBorder="1" applyAlignment="1">
      <alignment horizontal="center" vertical="center"/>
    </xf>
    <xf numFmtId="41" fontId="0" fillId="0" borderId="0" xfId="0" applyNumberFormat="1" applyAlignment="1">
      <alignment vertical="center"/>
    </xf>
    <xf numFmtId="41" fontId="5" fillId="0" borderId="0" xfId="0" applyNumberFormat="1" applyFont="1" applyFill="1" applyBorder="1" applyAlignment="1">
      <alignment horizontal="center" vertical="center"/>
    </xf>
    <xf numFmtId="41" fontId="13" fillId="0" borderId="0" xfId="0" applyNumberFormat="1" applyFont="1" applyAlignment="1">
      <alignment vertical="center"/>
    </xf>
    <xf numFmtId="41" fontId="10" fillId="0" borderId="0" xfId="0" applyNumberFormat="1" applyFont="1" applyAlignment="1">
      <alignment vertical="center"/>
    </xf>
    <xf numFmtId="41" fontId="5" fillId="0" borderId="0" xfId="0" applyNumberFormat="1" applyFont="1" applyAlignment="1">
      <alignment horizontal="center" vertical="center"/>
    </xf>
    <xf numFmtId="41" fontId="4" fillId="0" borderId="0" xfId="0" applyNumberFormat="1" applyFont="1" applyAlignment="1">
      <alignment horizontal="center" vertical="center"/>
    </xf>
    <xf numFmtId="41" fontId="11" fillId="0" borderId="0" xfId="0" applyNumberFormat="1" applyFont="1" applyAlignment="1">
      <alignment horizontal="center" vertical="center"/>
    </xf>
    <xf numFmtId="41" fontId="8" fillId="2" borderId="1" xfId="0" applyNumberFormat="1" applyFont="1" applyFill="1" applyBorder="1" applyAlignment="1">
      <alignment horizontal="right" vertical="center"/>
    </xf>
    <xf numFmtId="41" fontId="18" fillId="0" borderId="0" xfId="0" applyNumberFormat="1" applyFont="1" applyAlignment="1">
      <alignment horizontal="right" vertical="center"/>
    </xf>
    <xf numFmtId="41" fontId="17" fillId="0" borderId="0" xfId="0" applyNumberFormat="1" applyFont="1" applyAlignment="1">
      <alignment horizontal="right" vertical="center"/>
    </xf>
    <xf numFmtId="41" fontId="4" fillId="4" borderId="0" xfId="0" applyNumberFormat="1" applyFont="1" applyFill="1" applyAlignment="1">
      <alignment horizontal="center" vertical="center"/>
    </xf>
    <xf numFmtId="41" fontId="8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1" fontId="20" fillId="0" borderId="0" xfId="0" applyNumberFormat="1" applyFont="1" applyAlignment="1">
      <alignment horizontal="center" vertical="center"/>
    </xf>
    <xf numFmtId="41" fontId="4" fillId="0" borderId="0" xfId="0" applyNumberFormat="1" applyFont="1" applyFill="1" applyAlignment="1">
      <alignment horizontal="center" vertical="center"/>
    </xf>
    <xf numFmtId="41" fontId="1" fillId="0" borderId="1" xfId="0" applyNumberFormat="1" applyFont="1" applyFill="1" applyBorder="1" applyAlignment="1">
      <alignment horizontal="center" vertical="center"/>
    </xf>
    <xf numFmtId="41" fontId="12" fillId="0" borderId="0" xfId="0" applyNumberFormat="1" applyFont="1" applyAlignment="1">
      <alignment vertical="center"/>
    </xf>
    <xf numFmtId="41" fontId="17" fillId="0" borderId="0" xfId="0" applyNumberFormat="1" applyFont="1" applyFill="1" applyAlignment="1">
      <alignment horizontal="right" vertical="center"/>
    </xf>
    <xf numFmtId="41" fontId="8" fillId="0" borderId="0" xfId="0" applyNumberFormat="1" applyFont="1" applyAlignment="1">
      <alignment vertical="center"/>
    </xf>
    <xf numFmtId="41" fontId="0" fillId="0" borderId="0" xfId="0" applyNumberFormat="1"/>
    <xf numFmtId="41" fontId="4" fillId="5" borderId="0" xfId="0" applyNumberFormat="1" applyFont="1" applyFill="1" applyAlignment="1">
      <alignment horizontal="center" vertical="center"/>
    </xf>
    <xf numFmtId="41" fontId="2" fillId="0" borderId="1" xfId="0" applyNumberFormat="1" applyFont="1" applyFill="1" applyBorder="1" applyAlignment="1">
      <alignment horizontal="center" vertical="center"/>
    </xf>
    <xf numFmtId="41" fontId="7" fillId="0" borderId="0" xfId="0" applyNumberFormat="1" applyFont="1" applyAlignment="1">
      <alignment vertical="center"/>
    </xf>
    <xf numFmtId="41" fontId="0" fillId="0" borderId="0" xfId="0" applyNumberFormat="1" applyAlignment="1">
      <alignment horizontal="center"/>
    </xf>
    <xf numFmtId="41" fontId="8" fillId="0" borderId="0" xfId="0" applyNumberFormat="1" applyFont="1"/>
    <xf numFmtId="41" fontId="8" fillId="0" borderId="0" xfId="0" applyNumberFormat="1" applyFont="1" applyFill="1"/>
    <xf numFmtId="41" fontId="16" fillId="0" borderId="0" xfId="0" applyNumberFormat="1" applyFont="1" applyAlignment="1">
      <alignment vertical="center"/>
    </xf>
    <xf numFmtId="41" fontId="2" fillId="0" borderId="1" xfId="0" applyNumberFormat="1" applyFont="1" applyBorder="1" applyAlignment="1">
      <alignment horizontal="right" vertical="center"/>
    </xf>
    <xf numFmtId="41" fontId="7" fillId="0" borderId="0" xfId="0" applyNumberFormat="1" applyFont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41" fontId="2" fillId="0" borderId="1" xfId="0" applyNumberFormat="1" applyFont="1" applyFill="1" applyBorder="1" applyAlignment="1">
      <alignment horizontal="right" vertical="center"/>
    </xf>
    <xf numFmtId="41" fontId="6" fillId="0" borderId="0" xfId="0" applyNumberFormat="1" applyFont="1" applyAlignment="1">
      <alignment horizontal="center" vertical="center"/>
    </xf>
    <xf numFmtId="41" fontId="10" fillId="0" borderId="1" xfId="0" applyNumberFormat="1" applyFont="1" applyFill="1" applyBorder="1" applyAlignment="1">
      <alignment vertical="center"/>
    </xf>
    <xf numFmtId="41" fontId="6" fillId="0" borderId="0" xfId="0" applyNumberFormat="1" applyFont="1" applyFill="1" applyAlignment="1">
      <alignment horizontal="center" vertical="center"/>
    </xf>
    <xf numFmtId="41" fontId="2" fillId="4" borderId="1" xfId="0" applyNumberFormat="1" applyFont="1" applyFill="1" applyBorder="1" applyAlignment="1">
      <alignment horizontal="center" vertical="center"/>
    </xf>
    <xf numFmtId="41" fontId="2" fillId="0" borderId="0" xfId="0" applyNumberFormat="1" applyFont="1" applyFill="1"/>
    <xf numFmtId="41" fontId="21" fillId="0" borderId="0" xfId="0" applyNumberFormat="1" applyFont="1" applyAlignment="1">
      <alignment horizontal="center" vertical="center"/>
    </xf>
    <xf numFmtId="41" fontId="0" fillId="0" borderId="0" xfId="0" applyNumberFormat="1" applyFill="1" applyAlignment="1">
      <alignment vertical="center"/>
    </xf>
    <xf numFmtId="41" fontId="10" fillId="2" borderId="1" xfId="0" applyNumberFormat="1" applyFont="1" applyFill="1" applyBorder="1" applyAlignment="1">
      <alignment horizontal="center" vertical="center" wrapText="1"/>
    </xf>
    <xf numFmtId="41" fontId="10" fillId="0" borderId="0" xfId="0" applyNumberFormat="1" applyFont="1" applyFill="1" applyAlignment="1">
      <alignment horizontal="center" vertical="center"/>
    </xf>
    <xf numFmtId="41" fontId="23" fillId="0" borderId="0" xfId="0" applyNumberFormat="1" applyFont="1" applyFill="1" applyAlignment="1">
      <alignment horizontal="center" vertical="center"/>
    </xf>
    <xf numFmtId="41" fontId="10" fillId="0" borderId="0" xfId="0" applyNumberFormat="1" applyFont="1" applyFill="1" applyAlignment="1">
      <alignment vertical="center"/>
    </xf>
    <xf numFmtId="41" fontId="10" fillId="6" borderId="1" xfId="0" applyNumberFormat="1" applyFont="1" applyFill="1" applyBorder="1" applyAlignment="1">
      <alignment horizontal="center" vertical="center" wrapText="1"/>
    </xf>
    <xf numFmtId="41" fontId="22" fillId="6" borderId="1" xfId="0" applyNumberFormat="1" applyFont="1" applyFill="1" applyBorder="1" applyAlignment="1">
      <alignment horizontal="center" vertical="center" wrapText="1"/>
    </xf>
    <xf numFmtId="41" fontId="8" fillId="0" borderId="0" xfId="0" applyNumberFormat="1" applyFont="1" applyBorder="1" applyAlignment="1">
      <alignment horizontal="center" vertical="center"/>
    </xf>
    <xf numFmtId="41" fontId="22" fillId="6" borderId="2" xfId="0" applyNumberFormat="1" applyFont="1" applyFill="1" applyBorder="1" applyAlignment="1">
      <alignment horizontal="center" vertical="center" wrapText="1"/>
    </xf>
    <xf numFmtId="41" fontId="2" fillId="0" borderId="0" xfId="0" applyNumberFormat="1" applyFont="1" applyAlignment="1">
      <alignment horizontal="center" vertical="center"/>
    </xf>
    <xf numFmtId="41" fontId="8" fillId="0" borderId="0" xfId="0" applyNumberFormat="1" applyFont="1" applyAlignment="1">
      <alignment horizontal="center" vertical="center"/>
    </xf>
    <xf numFmtId="41" fontId="9" fillId="0" borderId="0" xfId="0" applyNumberFormat="1" applyFont="1" applyAlignment="1">
      <alignment horizontal="center" vertical="center"/>
    </xf>
    <xf numFmtId="41" fontId="10" fillId="6" borderId="2" xfId="0" applyNumberFormat="1" applyFont="1" applyFill="1" applyBorder="1" applyAlignment="1">
      <alignment horizontal="center" vertical="center" wrapText="1"/>
    </xf>
    <xf numFmtId="41" fontId="22" fillId="2" borderId="2" xfId="0" applyNumberFormat="1" applyFont="1" applyFill="1" applyBorder="1" applyAlignment="1">
      <alignment horizontal="center" vertical="center" wrapText="1"/>
    </xf>
    <xf numFmtId="41" fontId="10" fillId="2" borderId="2" xfId="0" applyNumberFormat="1" applyFont="1" applyFill="1" applyBorder="1" applyAlignment="1">
      <alignment horizontal="center" vertical="center" wrapText="1"/>
    </xf>
    <xf numFmtId="41" fontId="10" fillId="2" borderId="3" xfId="0" applyNumberFormat="1" applyFont="1" applyFill="1" applyBorder="1" applyAlignment="1">
      <alignment horizontal="center" vertical="center" wrapText="1"/>
    </xf>
    <xf numFmtId="41" fontId="16" fillId="0" borderId="0" xfId="0" applyNumberFormat="1" applyFont="1" applyAlignment="1">
      <alignment horizontal="center" vertical="center"/>
    </xf>
    <xf numFmtId="41" fontId="8" fillId="0" borderId="0" xfId="0" applyNumberFormat="1" applyFont="1" applyFill="1" applyAlignment="1">
      <alignment vertical="center"/>
    </xf>
    <xf numFmtId="41" fontId="0" fillId="0" borderId="1" xfId="0" applyNumberForma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11" fillId="0" borderId="0" xfId="0" applyNumberFormat="1" applyFont="1" applyAlignment="1">
      <alignment horizontal="center" vertical="center" wrapText="1"/>
    </xf>
    <xf numFmtId="176" fontId="11" fillId="0" borderId="0" xfId="0" applyNumberFormat="1" applyFont="1" applyAlignment="1">
      <alignment horizontal="center" vertical="center" wrapText="1"/>
    </xf>
    <xf numFmtId="0" fontId="11" fillId="0" borderId="0" xfId="0" applyNumberFormat="1" applyFont="1" applyAlignment="1">
      <alignment horizontal="left" vertical="center" wrapText="1" shrinkToFit="1"/>
    </xf>
    <xf numFmtId="176" fontId="11" fillId="0" borderId="0" xfId="0" applyNumberFormat="1" applyFont="1" applyAlignment="1">
      <alignment horizontal="left" vertical="center" wrapText="1"/>
    </xf>
    <xf numFmtId="0" fontId="14" fillId="0" borderId="0" xfId="0" applyNumberFormat="1" applyFont="1" applyAlignment="1">
      <alignment vertical="center" wrapText="1"/>
    </xf>
    <xf numFmtId="176" fontId="14" fillId="0" borderId="0" xfId="0" applyNumberFormat="1" applyFont="1" applyAlignment="1">
      <alignment horizontal="center" vertical="center" wrapText="1"/>
    </xf>
    <xf numFmtId="0" fontId="14" fillId="0" borderId="0" xfId="0" applyNumberFormat="1" applyFont="1" applyAlignment="1">
      <alignment horizontal="center" vertical="center" wrapText="1"/>
    </xf>
    <xf numFmtId="176" fontId="14" fillId="0" borderId="0" xfId="0" applyNumberFormat="1" applyFont="1" applyAlignment="1">
      <alignment horizontal="left" vertical="center" wrapText="1"/>
    </xf>
    <xf numFmtId="176" fontId="25" fillId="0" borderId="0" xfId="0" applyNumberFormat="1" applyFont="1" applyAlignment="1">
      <alignment vertical="center" wrapText="1"/>
    </xf>
    <xf numFmtId="176" fontId="14" fillId="0" borderId="0" xfId="0" applyNumberFormat="1" applyFont="1" applyAlignment="1">
      <alignment vertical="center" wrapText="1"/>
    </xf>
    <xf numFmtId="41" fontId="0" fillId="0" borderId="1" xfId="0" applyNumberFormat="1" applyBorder="1" applyAlignment="1">
      <alignment vertical="center"/>
    </xf>
    <xf numFmtId="41" fontId="2" fillId="0" borderId="0" xfId="0" applyNumberFormat="1" applyFont="1" applyAlignment="1">
      <alignment horizontal="center"/>
    </xf>
    <xf numFmtId="41" fontId="22" fillId="2" borderId="5" xfId="0" applyNumberFormat="1" applyFont="1" applyFill="1" applyBorder="1" applyAlignment="1">
      <alignment horizontal="center" vertical="center"/>
    </xf>
    <xf numFmtId="0" fontId="2" fillId="0" borderId="0" xfId="3">
      <alignment vertical="center"/>
    </xf>
    <xf numFmtId="0" fontId="33" fillId="0" borderId="0" xfId="3" applyFont="1" applyAlignment="1">
      <alignment horizontal="center" vertical="center"/>
    </xf>
    <xf numFmtId="0" fontId="35" fillId="0" borderId="0" xfId="3" applyFont="1" applyBorder="1" applyAlignment="1">
      <alignment horizontal="center" vertical="center" wrapText="1"/>
    </xf>
    <xf numFmtId="0" fontId="33" fillId="0" borderId="0" xfId="3" applyFont="1" applyAlignment="1">
      <alignment horizontal="justify" vertical="center"/>
    </xf>
    <xf numFmtId="0" fontId="2" fillId="0" borderId="0" xfId="0" applyFont="1" applyBorder="1" applyAlignment="1">
      <alignment horizontal="center"/>
    </xf>
    <xf numFmtId="41" fontId="2" fillId="0" borderId="0" xfId="0" applyNumberFormat="1" applyFont="1" applyAlignment="1">
      <alignment horizontal="right"/>
    </xf>
    <xf numFmtId="0" fontId="6" fillId="0" borderId="0" xfId="0" applyFont="1" applyAlignment="1">
      <alignment vertical="center"/>
    </xf>
    <xf numFmtId="41" fontId="6" fillId="0" borderId="0" xfId="0" applyNumberFormat="1" applyFont="1" applyBorder="1" applyAlignment="1">
      <alignment horizontal="right" vertical="center"/>
    </xf>
    <xf numFmtId="41" fontId="6" fillId="0" borderId="0" xfId="0" applyNumberFormat="1" applyFont="1" applyBorder="1" applyAlignment="1">
      <alignment horizontal="center" vertical="center"/>
    </xf>
    <xf numFmtId="0" fontId="31" fillId="0" borderId="0" xfId="0" applyFont="1"/>
    <xf numFmtId="41" fontId="31" fillId="0" borderId="0" xfId="0" applyNumberFormat="1" applyFont="1" applyAlignment="1">
      <alignment horizontal="right"/>
    </xf>
    <xf numFmtId="41" fontId="31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 vertical="center" wrapText="1"/>
    </xf>
    <xf numFmtId="0" fontId="2" fillId="0" borderId="0" xfId="2" applyAlignment="1">
      <alignment horizontal="center" vertical="center"/>
    </xf>
    <xf numFmtId="0" fontId="2" fillId="0" borderId="0" xfId="2" applyAlignment="1">
      <alignment vertical="center"/>
    </xf>
    <xf numFmtId="0" fontId="2" fillId="0" borderId="0" xfId="2" applyAlignment="1">
      <alignment horizontal="left" vertical="center" wrapText="1"/>
    </xf>
    <xf numFmtId="0" fontId="12" fillId="0" borderId="0" xfId="2" applyFont="1" applyAlignment="1">
      <alignment vertical="center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left" vertical="center" wrapText="1"/>
    </xf>
    <xf numFmtId="0" fontId="4" fillId="0" borderId="0" xfId="2" applyFont="1" applyAlignment="1">
      <alignment horizontal="center" vertical="center"/>
    </xf>
    <xf numFmtId="0" fontId="19" fillId="5" borderId="1" xfId="2" applyFont="1" applyFill="1" applyBorder="1" applyAlignment="1">
      <alignment horizontal="center" vertical="center" wrapText="1"/>
    </xf>
    <xf numFmtId="0" fontId="19" fillId="5" borderId="1" xfId="2" applyFont="1" applyFill="1" applyBorder="1" applyAlignment="1">
      <alignment horizontal="left" vertical="center" wrapText="1"/>
    </xf>
    <xf numFmtId="0" fontId="8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33" fillId="0" borderId="0" xfId="3" applyFont="1" applyBorder="1" applyAlignment="1">
      <alignment horizontal="justify" vertical="center" wrapText="1"/>
    </xf>
    <xf numFmtId="41" fontId="1" fillId="0" borderId="1" xfId="0" applyNumberFormat="1" applyFont="1" applyBorder="1" applyAlignment="1">
      <alignment horizontal="right" vertical="center"/>
    </xf>
    <xf numFmtId="41" fontId="14" fillId="0" borderId="0" xfId="0" applyNumberFormat="1" applyFont="1" applyAlignment="1">
      <alignment vertical="center"/>
    </xf>
    <xf numFmtId="41" fontId="17" fillId="0" borderId="0" xfId="0" applyNumberFormat="1" applyFont="1" applyAlignment="1">
      <alignment horizontal="center" vertical="center"/>
    </xf>
    <xf numFmtId="41" fontId="10" fillId="0" borderId="0" xfId="0" applyNumberFormat="1" applyFont="1" applyAlignment="1">
      <alignment horizontal="center" vertical="center"/>
    </xf>
    <xf numFmtId="0" fontId="2" fillId="0" borderId="0" xfId="2" applyAlignment="1">
      <alignment vertical="center" wrapText="1"/>
    </xf>
    <xf numFmtId="0" fontId="10" fillId="0" borderId="0" xfId="2" applyFont="1" applyAlignment="1">
      <alignment vertical="center" wrapText="1"/>
    </xf>
    <xf numFmtId="41" fontId="19" fillId="5" borderId="1" xfId="1" applyFont="1" applyFill="1" applyBorder="1" applyAlignment="1">
      <alignment horizontal="center" vertical="center"/>
    </xf>
    <xf numFmtId="41" fontId="23" fillId="5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41" fontId="23" fillId="5" borderId="8" xfId="0" applyNumberFormat="1" applyFont="1" applyFill="1" applyBorder="1" applyAlignment="1">
      <alignment horizontal="center" vertical="center" wrapText="1"/>
    </xf>
    <xf numFmtId="41" fontId="23" fillId="5" borderId="5" xfId="0" applyNumberFormat="1" applyFont="1" applyFill="1" applyBorder="1" applyAlignment="1">
      <alignment horizontal="center" vertical="center" wrapText="1"/>
    </xf>
    <xf numFmtId="180" fontId="23" fillId="5" borderId="1" xfId="0" applyNumberFormat="1" applyFont="1" applyFill="1" applyBorder="1" applyAlignment="1">
      <alignment horizontal="right" vertical="center" wrapText="1"/>
    </xf>
    <xf numFmtId="41" fontId="1" fillId="0" borderId="0" xfId="0" applyNumberFormat="1" applyFont="1" applyAlignment="1">
      <alignment vertical="center"/>
    </xf>
    <xf numFmtId="41" fontId="1" fillId="0" borderId="0" xfId="0" applyNumberFormat="1" applyFont="1" applyFill="1" applyAlignment="1">
      <alignment vertical="center"/>
    </xf>
    <xf numFmtId="0" fontId="0" fillId="0" borderId="0" xfId="0" applyNumberFormat="1" applyFont="1" applyAlignment="1">
      <alignment horizontal="right"/>
    </xf>
    <xf numFmtId="177" fontId="1" fillId="0" borderId="0" xfId="1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177" fontId="1" fillId="0" borderId="0" xfId="0" applyNumberFormat="1" applyFont="1" applyAlignment="1">
      <alignment horizontal="right" vertical="center"/>
    </xf>
    <xf numFmtId="41" fontId="1" fillId="0" borderId="0" xfId="0" applyNumberFormat="1" applyFont="1" applyAlignment="1">
      <alignment horizontal="right"/>
    </xf>
    <xf numFmtId="0" fontId="1" fillId="0" borderId="0" xfId="0" applyFont="1" applyFill="1" applyAlignment="1">
      <alignment horizontal="right"/>
    </xf>
    <xf numFmtId="0" fontId="32" fillId="0" borderId="0" xfId="0" applyFont="1" applyFill="1" applyAlignment="1">
      <alignment horizontal="right"/>
    </xf>
    <xf numFmtId="0" fontId="0" fillId="0" borderId="0" xfId="0" applyFont="1" applyAlignment="1">
      <alignment horizontal="right"/>
    </xf>
    <xf numFmtId="41" fontId="10" fillId="6" borderId="5" xfId="0" applyNumberFormat="1" applyFont="1" applyFill="1" applyBorder="1" applyAlignment="1">
      <alignment horizontal="center" vertical="center" wrapText="1"/>
    </xf>
    <xf numFmtId="41" fontId="10" fillId="2" borderId="5" xfId="0" applyNumberFormat="1" applyFont="1" applyFill="1" applyBorder="1" applyAlignment="1">
      <alignment horizontal="center" vertical="center" wrapText="1"/>
    </xf>
    <xf numFmtId="41" fontId="10" fillId="3" borderId="1" xfId="0" applyNumberFormat="1" applyFont="1" applyFill="1" applyBorder="1" applyAlignment="1">
      <alignment horizontal="center" vertical="center"/>
    </xf>
    <xf numFmtId="41" fontId="22" fillId="6" borderId="5" xfId="0" applyNumberFormat="1" applyFont="1" applyFill="1" applyBorder="1" applyAlignment="1">
      <alignment horizontal="center" vertical="center"/>
    </xf>
    <xf numFmtId="41" fontId="10" fillId="6" borderId="5" xfId="0" applyNumberFormat="1" applyFont="1" applyFill="1" applyBorder="1" applyAlignment="1">
      <alignment horizontal="center" vertical="center"/>
    </xf>
    <xf numFmtId="41" fontId="10" fillId="2" borderId="5" xfId="0" applyNumberFormat="1" applyFont="1" applyFill="1" applyBorder="1" applyAlignment="1">
      <alignment horizontal="center" vertical="center"/>
    </xf>
    <xf numFmtId="41" fontId="10" fillId="3" borderId="8" xfId="0" applyNumberFormat="1" applyFont="1" applyFill="1" applyBorder="1" applyAlignment="1">
      <alignment horizontal="center" vertical="center" wrapText="1"/>
    </xf>
    <xf numFmtId="41" fontId="22" fillId="2" borderId="8" xfId="0" applyNumberFormat="1" applyFont="1" applyFill="1" applyBorder="1" applyAlignment="1">
      <alignment horizontal="center" vertical="center" wrapText="1"/>
    </xf>
    <xf numFmtId="41" fontId="24" fillId="3" borderId="5" xfId="0" applyNumberFormat="1" applyFont="1" applyFill="1" applyBorder="1" applyAlignment="1">
      <alignment horizontal="center" vertical="center" wrapText="1"/>
    </xf>
    <xf numFmtId="41" fontId="23" fillId="3" borderId="9" xfId="0" applyNumberFormat="1" applyFont="1" applyFill="1" applyBorder="1" applyAlignment="1">
      <alignment horizontal="center" vertical="center" wrapText="1"/>
    </xf>
    <xf numFmtId="41" fontId="23" fillId="5" borderId="10" xfId="0" applyNumberFormat="1" applyFont="1" applyFill="1" applyBorder="1" applyAlignment="1">
      <alignment horizontal="center" vertical="center" wrapText="1"/>
    </xf>
    <xf numFmtId="41" fontId="23" fillId="6" borderId="10" xfId="0" applyNumberFormat="1" applyFont="1" applyFill="1" applyBorder="1" applyAlignment="1">
      <alignment horizontal="center" vertical="center" wrapText="1"/>
    </xf>
    <xf numFmtId="41" fontId="10" fillId="3" borderId="11" xfId="0" applyNumberFormat="1" applyFont="1" applyFill="1" applyBorder="1" applyAlignment="1">
      <alignment horizontal="center" vertical="center" wrapText="1"/>
    </xf>
    <xf numFmtId="41" fontId="23" fillId="5" borderId="2" xfId="0" applyNumberFormat="1" applyFont="1" applyFill="1" applyBorder="1" applyAlignment="1">
      <alignment horizontal="center" vertical="center" wrapText="1"/>
    </xf>
    <xf numFmtId="41" fontId="23" fillId="2" borderId="10" xfId="0" applyNumberFormat="1" applyFont="1" applyFill="1" applyBorder="1" applyAlignment="1">
      <alignment horizontal="center" vertical="center" wrapText="1"/>
    </xf>
    <xf numFmtId="41" fontId="23" fillId="2" borderId="12" xfId="0" applyNumberFormat="1" applyFont="1" applyFill="1" applyBorder="1" applyAlignment="1">
      <alignment horizontal="center" vertical="center" wrapText="1"/>
    </xf>
    <xf numFmtId="180" fontId="10" fillId="6" borderId="1" xfId="0" applyNumberFormat="1" applyFont="1" applyFill="1" applyBorder="1" applyAlignment="1">
      <alignment horizontal="right" vertical="center" wrapText="1"/>
    </xf>
    <xf numFmtId="180" fontId="10" fillId="2" borderId="1" xfId="0" applyNumberFormat="1" applyFont="1" applyFill="1" applyBorder="1" applyAlignment="1">
      <alignment horizontal="right" vertical="center" wrapText="1"/>
    </xf>
    <xf numFmtId="41" fontId="32" fillId="0" borderId="0" xfId="0" applyNumberFormat="1" applyFont="1" applyFill="1" applyBorder="1" applyAlignment="1">
      <alignment horizontal="center" vertical="center"/>
    </xf>
    <xf numFmtId="41" fontId="22" fillId="0" borderId="0" xfId="0" applyNumberFormat="1" applyFont="1" applyFill="1" applyBorder="1" applyAlignment="1">
      <alignment horizontal="center" vertical="center"/>
    </xf>
    <xf numFmtId="0" fontId="33" fillId="0" borderId="0" xfId="3" applyFont="1" applyBorder="1" applyAlignment="1">
      <alignment horizontal="center" vertical="center" wrapText="1"/>
    </xf>
    <xf numFmtId="41" fontId="0" fillId="6" borderId="0" xfId="0" applyNumberFormat="1" applyFill="1" applyAlignment="1">
      <alignment vertical="center"/>
    </xf>
    <xf numFmtId="41" fontId="1" fillId="0" borderId="1" xfId="1" applyFont="1" applyBorder="1" applyAlignment="1">
      <alignment horizontal="center" vertical="center"/>
    </xf>
    <xf numFmtId="41" fontId="1" fillId="0" borderId="1" xfId="1" applyFont="1" applyFill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left" vertical="center" wrapText="1" shrinkToFit="1"/>
    </xf>
    <xf numFmtId="176" fontId="14" fillId="0" borderId="1" xfId="0" applyNumberFormat="1" applyFont="1" applyBorder="1" applyAlignment="1">
      <alignment horizontal="center" vertical="center" wrapText="1"/>
    </xf>
    <xf numFmtId="176" fontId="14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6" fillId="0" borderId="0" xfId="0" applyFont="1" applyBorder="1" applyAlignment="1">
      <alignment horizontal="right" vertical="center"/>
    </xf>
    <xf numFmtId="0" fontId="31" fillId="0" borderId="0" xfId="0" applyFont="1" applyAlignment="1">
      <alignment horizontal="right"/>
    </xf>
    <xf numFmtId="0" fontId="14" fillId="0" borderId="1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/>
    </xf>
    <xf numFmtId="41" fontId="17" fillId="0" borderId="0" xfId="0" applyNumberFormat="1" applyFont="1" applyFill="1" applyAlignment="1">
      <alignment horizontal="center" vertical="center"/>
    </xf>
    <xf numFmtId="41" fontId="18" fillId="0" borderId="0" xfId="0" applyNumberFormat="1" applyFont="1" applyFill="1" applyAlignment="1">
      <alignment horizontal="center" vertical="center"/>
    </xf>
    <xf numFmtId="41" fontId="10" fillId="0" borderId="0" xfId="0" applyNumberFormat="1" applyFont="1" applyFill="1" applyBorder="1" applyAlignment="1">
      <alignment horizontal="center" vertical="center"/>
    </xf>
    <xf numFmtId="180" fontId="32" fillId="0" borderId="0" xfId="0" applyNumberFormat="1" applyFont="1" applyFill="1" applyBorder="1" applyAlignment="1">
      <alignment horizontal="right" vertical="center"/>
    </xf>
    <xf numFmtId="41" fontId="22" fillId="2" borderId="1" xfId="0" applyNumberFormat="1" applyFont="1" applyFill="1" applyBorder="1" applyAlignment="1">
      <alignment vertical="center"/>
    </xf>
    <xf numFmtId="41" fontId="22" fillId="2" borderId="17" xfId="0" applyNumberFormat="1" applyFont="1" applyFill="1" applyBorder="1" applyAlignment="1">
      <alignment vertical="center" wrapText="1"/>
    </xf>
    <xf numFmtId="41" fontId="22" fillId="0" borderId="17" xfId="0" applyNumberFormat="1" applyFont="1" applyFill="1" applyBorder="1" applyAlignment="1">
      <alignment vertical="center" wrapText="1"/>
    </xf>
    <xf numFmtId="41" fontId="10" fillId="0" borderId="1" xfId="0" applyNumberFormat="1" applyFont="1" applyFill="1" applyBorder="1" applyAlignment="1">
      <alignment vertical="center" wrapText="1"/>
    </xf>
    <xf numFmtId="41" fontId="10" fillId="0" borderId="5" xfId="0" applyNumberFormat="1" applyFont="1" applyFill="1" applyBorder="1" applyAlignment="1">
      <alignment vertical="center"/>
    </xf>
    <xf numFmtId="180" fontId="10" fillId="0" borderId="1" xfId="0" applyNumberFormat="1" applyFont="1" applyFill="1" applyBorder="1" applyAlignment="1">
      <alignment vertical="center"/>
    </xf>
    <xf numFmtId="41" fontId="10" fillId="0" borderId="1" xfId="1" applyFont="1" applyFill="1" applyBorder="1" applyAlignment="1">
      <alignment vertical="center"/>
    </xf>
    <xf numFmtId="181" fontId="10" fillId="0" borderId="1" xfId="1" applyNumberFormat="1" applyFont="1" applyFill="1" applyBorder="1" applyAlignment="1">
      <alignment vertical="center"/>
    </xf>
    <xf numFmtId="41" fontId="14" fillId="0" borderId="0" xfId="0" applyNumberFormat="1" applyFont="1" applyFill="1" applyAlignment="1">
      <alignment vertical="center"/>
    </xf>
    <xf numFmtId="41" fontId="5" fillId="0" borderId="0" xfId="0" applyNumberFormat="1" applyFont="1" applyFill="1" applyAlignment="1">
      <alignment horizontal="center" vertical="center"/>
    </xf>
    <xf numFmtId="41" fontId="11" fillId="0" borderId="0" xfId="0" applyNumberFormat="1" applyFont="1" applyFill="1" applyAlignment="1">
      <alignment horizontal="center" vertical="center"/>
    </xf>
    <xf numFmtId="41" fontId="1" fillId="2" borderId="0" xfId="0" applyNumberFormat="1" applyFont="1" applyFill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41" fontId="31" fillId="0" borderId="1" xfId="0" applyNumberFormat="1" applyFont="1" applyFill="1" applyBorder="1" applyAlignment="1">
      <alignment vertical="center"/>
    </xf>
    <xf numFmtId="41" fontId="31" fillId="0" borderId="1" xfId="1" applyFont="1" applyFill="1" applyBorder="1" applyAlignment="1">
      <alignment vertical="center"/>
    </xf>
    <xf numFmtId="41" fontId="0" fillId="0" borderId="0" xfId="0" applyNumberFormat="1" applyFill="1" applyAlignment="1">
      <alignment horizontal="center" vertical="center"/>
    </xf>
    <xf numFmtId="41" fontId="0" fillId="2" borderId="0" xfId="0" applyNumberFormat="1" applyFill="1" applyAlignment="1">
      <alignment vertical="center"/>
    </xf>
    <xf numFmtId="41" fontId="8" fillId="2" borderId="0" xfId="0" applyNumberFormat="1" applyFont="1" applyFill="1" applyAlignment="1">
      <alignment vertical="center"/>
    </xf>
    <xf numFmtId="0" fontId="1" fillId="0" borderId="0" xfId="0" applyFont="1" applyAlignment="1">
      <alignment vertical="center"/>
    </xf>
    <xf numFmtId="41" fontId="1" fillId="0" borderId="0" xfId="0" applyNumberFormat="1" applyFont="1" applyBorder="1" applyAlignment="1">
      <alignment horizontal="center" vertical="center"/>
    </xf>
    <xf numFmtId="41" fontId="8" fillId="2" borderId="1" xfId="0" applyNumberFormat="1" applyFont="1" applyFill="1" applyBorder="1" applyAlignment="1">
      <alignment vertical="center"/>
    </xf>
    <xf numFmtId="41" fontId="2" fillId="0" borderId="1" xfId="0" applyNumberFormat="1" applyFont="1" applyFill="1" applyBorder="1" applyAlignment="1">
      <alignment vertical="center"/>
    </xf>
    <xf numFmtId="41" fontId="2" fillId="0" borderId="1" xfId="0" applyNumberFormat="1" applyFont="1" applyBorder="1" applyAlignment="1">
      <alignment vertical="center"/>
    </xf>
    <xf numFmtId="176" fontId="14" fillId="0" borderId="0" xfId="0" applyNumberFormat="1" applyFont="1" applyFill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41" fontId="25" fillId="0" borderId="0" xfId="0" applyNumberFormat="1" applyFont="1" applyAlignment="1">
      <alignment horizontal="center" vertical="center"/>
    </xf>
    <xf numFmtId="41" fontId="23" fillId="3" borderId="0" xfId="0" applyNumberFormat="1" applyFont="1" applyFill="1" applyBorder="1" applyAlignment="1">
      <alignment horizontal="center" vertical="center" wrapText="1"/>
    </xf>
    <xf numFmtId="41" fontId="23" fillId="5" borderId="0" xfId="0" applyNumberFormat="1" applyFont="1" applyFill="1" applyBorder="1" applyAlignment="1">
      <alignment horizontal="center" vertical="center" wrapText="1"/>
    </xf>
    <xf numFmtId="41" fontId="23" fillId="6" borderId="0" xfId="0" applyNumberFormat="1" applyFont="1" applyFill="1" applyBorder="1" applyAlignment="1">
      <alignment horizontal="center" vertical="center" wrapText="1"/>
    </xf>
    <xf numFmtId="41" fontId="23" fillId="2" borderId="0" xfId="0" applyNumberFormat="1" applyFont="1" applyFill="1" applyBorder="1" applyAlignment="1">
      <alignment horizontal="center" vertical="center" wrapText="1"/>
    </xf>
    <xf numFmtId="0" fontId="14" fillId="0" borderId="4" xfId="0" applyNumberFormat="1" applyFont="1" applyBorder="1" applyAlignment="1">
      <alignment horizontal="center" vertical="center" wrapText="1"/>
    </xf>
    <xf numFmtId="0" fontId="14" fillId="0" borderId="4" xfId="0" applyNumberFormat="1" applyFont="1" applyBorder="1" applyAlignment="1">
      <alignment horizontal="left" vertical="center" wrapText="1" shrinkToFit="1"/>
    </xf>
    <xf numFmtId="176" fontId="14" fillId="0" borderId="4" xfId="0" applyNumberFormat="1" applyFont="1" applyBorder="1" applyAlignment="1">
      <alignment horizontal="center" vertical="center" wrapText="1"/>
    </xf>
    <xf numFmtId="176" fontId="14" fillId="0" borderId="4" xfId="0" applyNumberFormat="1" applyFont="1" applyBorder="1" applyAlignment="1">
      <alignment horizontal="left" vertical="center" wrapText="1"/>
    </xf>
    <xf numFmtId="41" fontId="22" fillId="2" borderId="5" xfId="0" applyNumberFormat="1" applyFont="1" applyFill="1" applyBorder="1" applyAlignment="1">
      <alignment vertical="center"/>
    </xf>
    <xf numFmtId="41" fontId="22" fillId="2" borderId="8" xfId="0" applyNumberFormat="1" applyFont="1" applyFill="1" applyBorder="1" applyAlignment="1">
      <alignment vertical="center"/>
    </xf>
    <xf numFmtId="41" fontId="22" fillId="2" borderId="33" xfId="0" applyNumberFormat="1" applyFont="1" applyFill="1" applyBorder="1" applyAlignment="1">
      <alignment vertical="center"/>
    </xf>
    <xf numFmtId="41" fontId="10" fillId="0" borderId="33" xfId="0" applyNumberFormat="1" applyFont="1" applyFill="1" applyBorder="1" applyAlignment="1">
      <alignment vertical="center"/>
    </xf>
    <xf numFmtId="180" fontId="10" fillId="0" borderId="33" xfId="0" applyNumberFormat="1" applyFont="1" applyFill="1" applyBorder="1" applyAlignment="1">
      <alignment vertical="center"/>
    </xf>
    <xf numFmtId="41" fontId="10" fillId="0" borderId="33" xfId="1" applyFont="1" applyFill="1" applyBorder="1" applyAlignment="1">
      <alignment vertical="center"/>
    </xf>
    <xf numFmtId="41" fontId="22" fillId="0" borderId="33" xfId="0" applyNumberFormat="1" applyFont="1" applyFill="1" applyBorder="1" applyAlignment="1">
      <alignment vertical="center"/>
    </xf>
    <xf numFmtId="181" fontId="10" fillId="0" borderId="33" xfId="1" applyNumberFormat="1" applyFont="1" applyFill="1" applyBorder="1" applyAlignment="1">
      <alignment vertical="center"/>
    </xf>
    <xf numFmtId="0" fontId="1" fillId="3" borderId="37" xfId="0" applyFont="1" applyFill="1" applyBorder="1" applyAlignment="1">
      <alignment horizontal="center" vertical="center"/>
    </xf>
    <xf numFmtId="41" fontId="22" fillId="2" borderId="43" xfId="0" applyNumberFormat="1" applyFont="1" applyFill="1" applyBorder="1" applyAlignment="1">
      <alignment vertical="center"/>
    </xf>
    <xf numFmtId="41" fontId="22" fillId="2" borderId="44" xfId="0" applyNumberFormat="1" applyFont="1" applyFill="1" applyBorder="1" applyAlignment="1">
      <alignment vertical="center"/>
    </xf>
    <xf numFmtId="41" fontId="10" fillId="0" borderId="43" xfId="0" applyNumberFormat="1" applyFont="1" applyFill="1" applyBorder="1" applyAlignment="1">
      <alignment vertical="center"/>
    </xf>
    <xf numFmtId="180" fontId="10" fillId="0" borderId="43" xfId="0" applyNumberFormat="1" applyFont="1" applyFill="1" applyBorder="1" applyAlignment="1">
      <alignment vertical="center"/>
    </xf>
    <xf numFmtId="41" fontId="10" fillId="0" borderId="43" xfId="1" applyFont="1" applyFill="1" applyBorder="1" applyAlignment="1">
      <alignment vertical="center"/>
    </xf>
    <xf numFmtId="181" fontId="10" fillId="0" borderId="43" xfId="1" applyNumberFormat="1" applyFont="1" applyFill="1" applyBorder="1" applyAlignment="1">
      <alignment vertical="center"/>
    </xf>
    <xf numFmtId="41" fontId="10" fillId="0" borderId="45" xfId="0" applyNumberFormat="1" applyFont="1" applyFill="1" applyBorder="1" applyAlignment="1">
      <alignment vertical="center"/>
    </xf>
    <xf numFmtId="41" fontId="10" fillId="0" borderId="46" xfId="0" applyNumberFormat="1" applyFont="1" applyFill="1" applyBorder="1" applyAlignment="1">
      <alignment vertical="center"/>
    </xf>
    <xf numFmtId="41" fontId="10" fillId="0" borderId="47" xfId="0" applyNumberFormat="1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3" borderId="53" xfId="0" applyFont="1" applyFill="1" applyBorder="1" applyAlignment="1">
      <alignment horizontal="center" vertical="center" wrapText="1"/>
    </xf>
    <xf numFmtId="0" fontId="0" fillId="3" borderId="53" xfId="0" applyFont="1" applyFill="1" applyBorder="1" applyAlignment="1">
      <alignment horizontal="center" vertical="center"/>
    </xf>
    <xf numFmtId="41" fontId="31" fillId="0" borderId="5" xfId="0" applyNumberFormat="1" applyFont="1" applyFill="1" applyBorder="1" applyAlignment="1">
      <alignment vertical="center"/>
    </xf>
    <xf numFmtId="41" fontId="31" fillId="0" borderId="8" xfId="0" applyNumberFormat="1" applyFont="1" applyFill="1" applyBorder="1" applyAlignment="1">
      <alignment vertical="center"/>
    </xf>
    <xf numFmtId="41" fontId="31" fillId="2" borderId="8" xfId="0" applyNumberFormat="1" applyFont="1" applyFill="1" applyBorder="1" applyAlignment="1">
      <alignment vertical="center"/>
    </xf>
    <xf numFmtId="0" fontId="1" fillId="2" borderId="62" xfId="0" applyFont="1" applyFill="1" applyBorder="1" applyAlignment="1">
      <alignment horizontal="center" vertical="center"/>
    </xf>
    <xf numFmtId="41" fontId="31" fillId="0" borderId="43" xfId="0" applyNumberFormat="1" applyFont="1" applyFill="1" applyBorder="1" applyAlignment="1">
      <alignment vertical="center"/>
    </xf>
    <xf numFmtId="41" fontId="31" fillId="0" borderId="44" xfId="0" applyNumberFormat="1" applyFont="1" applyFill="1" applyBorder="1" applyAlignment="1">
      <alignment vertical="center"/>
    </xf>
    <xf numFmtId="41" fontId="10" fillId="0" borderId="43" xfId="0" applyNumberFormat="1" applyFont="1" applyFill="1" applyBorder="1" applyAlignment="1">
      <alignment vertical="center" wrapText="1"/>
    </xf>
    <xf numFmtId="180" fontId="10" fillId="0" borderId="44" xfId="0" applyNumberFormat="1" applyFont="1" applyFill="1" applyBorder="1" applyAlignment="1">
      <alignment vertical="center" wrapText="1"/>
    </xf>
    <xf numFmtId="41" fontId="31" fillId="0" borderId="44" xfId="1" applyFont="1" applyFill="1" applyBorder="1" applyAlignment="1">
      <alignment vertical="center"/>
    </xf>
    <xf numFmtId="41" fontId="31" fillId="0" borderId="45" xfId="0" applyNumberFormat="1" applyFont="1" applyFill="1" applyBorder="1" applyAlignment="1">
      <alignment vertical="center"/>
    </xf>
    <xf numFmtId="41" fontId="31" fillId="0" borderId="46" xfId="0" applyNumberFormat="1" applyFont="1" applyFill="1" applyBorder="1" applyAlignment="1">
      <alignment vertical="center"/>
    </xf>
    <xf numFmtId="41" fontId="31" fillId="0" borderId="48" xfId="0" applyNumberFormat="1" applyFont="1" applyFill="1" applyBorder="1" applyAlignment="1">
      <alignment vertical="center"/>
    </xf>
    <xf numFmtId="41" fontId="2" fillId="3" borderId="64" xfId="0" applyNumberFormat="1" applyFont="1" applyFill="1" applyBorder="1" applyAlignment="1">
      <alignment horizontal="center" vertical="center" wrapText="1"/>
    </xf>
    <xf numFmtId="41" fontId="2" fillId="3" borderId="65" xfId="0" applyNumberFormat="1" applyFont="1" applyFill="1" applyBorder="1" applyAlignment="1">
      <alignment horizontal="center" vertical="center" wrapText="1"/>
    </xf>
    <xf numFmtId="41" fontId="0" fillId="3" borderId="66" xfId="0" applyNumberFormat="1" applyFill="1" applyBorder="1" applyAlignment="1">
      <alignment horizontal="center" vertical="center" wrapText="1"/>
    </xf>
    <xf numFmtId="41" fontId="8" fillId="2" borderId="43" xfId="0" applyNumberFormat="1" applyFont="1" applyFill="1" applyBorder="1" applyAlignment="1">
      <alignment horizontal="center" vertical="center"/>
    </xf>
    <xf numFmtId="41" fontId="8" fillId="2" borderId="44" xfId="0" applyNumberFormat="1" applyFont="1" applyFill="1" applyBorder="1" applyAlignment="1">
      <alignment horizontal="center" vertical="center"/>
    </xf>
    <xf numFmtId="41" fontId="2" fillId="0" borderId="43" xfId="0" applyNumberFormat="1" applyFont="1" applyFill="1" applyBorder="1" applyAlignment="1">
      <alignment horizontal="center" vertical="center"/>
    </xf>
    <xf numFmtId="41" fontId="2" fillId="0" borderId="44" xfId="0" applyNumberFormat="1" applyFont="1" applyFill="1" applyBorder="1" applyAlignment="1">
      <alignment horizontal="center" vertical="center"/>
    </xf>
    <xf numFmtId="41" fontId="2" fillId="0" borderId="43" xfId="0" applyNumberFormat="1" applyFont="1" applyBorder="1" applyAlignment="1">
      <alignment horizontal="right" vertical="center"/>
    </xf>
    <xf numFmtId="41" fontId="2" fillId="0" borderId="44" xfId="0" applyNumberFormat="1" applyFont="1" applyBorder="1" applyAlignment="1">
      <alignment horizontal="right" vertical="center"/>
    </xf>
    <xf numFmtId="41" fontId="2" fillId="0" borderId="43" xfId="0" applyNumberFormat="1" applyFont="1" applyFill="1" applyBorder="1" applyAlignment="1">
      <alignment horizontal="right" vertical="center"/>
    </xf>
    <xf numFmtId="41" fontId="2" fillId="0" borderId="44" xfId="0" applyNumberFormat="1" applyFont="1" applyFill="1" applyBorder="1" applyAlignment="1">
      <alignment horizontal="right" vertical="center"/>
    </xf>
    <xf numFmtId="41" fontId="2" fillId="0" borderId="43" xfId="0" applyNumberFormat="1" applyFont="1" applyBorder="1" applyAlignment="1">
      <alignment horizontal="center" vertical="center"/>
    </xf>
    <xf numFmtId="41" fontId="2" fillId="0" borderId="44" xfId="0" applyNumberFormat="1" applyFont="1" applyBorder="1" applyAlignment="1">
      <alignment horizontal="center" vertical="center"/>
    </xf>
    <xf numFmtId="41" fontId="2" fillId="4" borderId="43" xfId="0" applyNumberFormat="1" applyFont="1" applyFill="1" applyBorder="1" applyAlignment="1">
      <alignment horizontal="center" vertical="center"/>
    </xf>
    <xf numFmtId="41" fontId="2" fillId="4" borderId="44" xfId="0" applyNumberFormat="1" applyFont="1" applyFill="1" applyBorder="1" applyAlignment="1">
      <alignment horizontal="center" vertical="center"/>
    </xf>
    <xf numFmtId="41" fontId="1" fillId="0" borderId="43" xfId="1" applyFont="1" applyBorder="1" applyAlignment="1">
      <alignment horizontal="center" vertical="center"/>
    </xf>
    <xf numFmtId="41" fontId="1" fillId="0" borderId="43" xfId="1" applyFont="1" applyFill="1" applyBorder="1" applyAlignment="1">
      <alignment horizontal="center" vertical="center"/>
    </xf>
    <xf numFmtId="41" fontId="1" fillId="0" borderId="44" xfId="1" applyFont="1" applyBorder="1" applyAlignment="1">
      <alignment horizontal="center" vertical="center"/>
    </xf>
    <xf numFmtId="41" fontId="1" fillId="0" borderId="44" xfId="1" applyFont="1" applyFill="1" applyBorder="1" applyAlignment="1">
      <alignment horizontal="center" vertical="center"/>
    </xf>
    <xf numFmtId="41" fontId="2" fillId="3" borderId="67" xfId="0" applyNumberFormat="1" applyFont="1" applyFill="1" applyBorder="1" applyAlignment="1">
      <alignment horizontal="center" vertical="center"/>
    </xf>
    <xf numFmtId="41" fontId="2" fillId="9" borderId="30" xfId="0" applyNumberFormat="1" applyFont="1" applyFill="1" applyBorder="1" applyAlignment="1">
      <alignment horizontal="center" vertical="center"/>
    </xf>
    <xf numFmtId="41" fontId="8" fillId="2" borderId="30" xfId="0" applyNumberFormat="1" applyFont="1" applyFill="1" applyBorder="1" applyAlignment="1">
      <alignment horizontal="center" vertical="center"/>
    </xf>
    <xf numFmtId="41" fontId="10" fillId="0" borderId="30" xfId="0" applyNumberFormat="1" applyFont="1" applyFill="1" applyBorder="1" applyAlignment="1">
      <alignment vertical="center"/>
    </xf>
    <xf numFmtId="41" fontId="2" fillId="3" borderId="64" xfId="0" applyNumberFormat="1" applyFont="1" applyFill="1" applyBorder="1" applyAlignment="1">
      <alignment horizontal="center" vertical="center"/>
    </xf>
    <xf numFmtId="41" fontId="2" fillId="3" borderId="65" xfId="0" applyNumberFormat="1" applyFont="1" applyFill="1" applyBorder="1" applyAlignment="1">
      <alignment horizontal="center" vertical="center"/>
    </xf>
    <xf numFmtId="41" fontId="2" fillId="3" borderId="68" xfId="0" applyNumberFormat="1" applyFont="1" applyFill="1" applyBorder="1" applyAlignment="1">
      <alignment horizontal="center" vertical="center"/>
    </xf>
    <xf numFmtId="41" fontId="10" fillId="0" borderId="44" xfId="0" applyNumberFormat="1" applyFont="1" applyFill="1" applyBorder="1" applyAlignment="1">
      <alignment vertical="center"/>
    </xf>
    <xf numFmtId="41" fontId="2" fillId="3" borderId="7" xfId="0" applyNumberFormat="1" applyFont="1" applyFill="1" applyBorder="1" applyAlignment="1">
      <alignment horizontal="center" vertical="center" shrinkToFit="1"/>
    </xf>
    <xf numFmtId="41" fontId="8" fillId="2" borderId="5" xfId="0" applyNumberFormat="1" applyFont="1" applyFill="1" applyBorder="1" applyAlignment="1">
      <alignment vertical="center"/>
    </xf>
    <xf numFmtId="41" fontId="2" fillId="0" borderId="5" xfId="0" applyNumberFormat="1" applyFont="1" applyBorder="1" applyAlignment="1">
      <alignment vertical="center"/>
    </xf>
    <xf numFmtId="41" fontId="2" fillId="3" borderId="64" xfId="0" applyNumberFormat="1" applyFont="1" applyFill="1" applyBorder="1" applyAlignment="1">
      <alignment horizontal="center" vertical="center" shrinkToFit="1"/>
    </xf>
    <xf numFmtId="41" fontId="2" fillId="3" borderId="65" xfId="0" applyNumberFormat="1" applyFont="1" applyFill="1" applyBorder="1" applyAlignment="1">
      <alignment horizontal="center" vertical="center" shrinkToFit="1"/>
    </xf>
    <xf numFmtId="41" fontId="2" fillId="3" borderId="66" xfId="0" applyNumberFormat="1" applyFont="1" applyFill="1" applyBorder="1" applyAlignment="1">
      <alignment horizontal="center" vertical="center" shrinkToFit="1"/>
    </xf>
    <xf numFmtId="41" fontId="8" fillId="2" borderId="43" xfId="0" applyNumberFormat="1" applyFont="1" applyFill="1" applyBorder="1" applyAlignment="1">
      <alignment vertical="center"/>
    </xf>
    <xf numFmtId="41" fontId="8" fillId="2" borderId="44" xfId="0" applyNumberFormat="1" applyFont="1" applyFill="1" applyBorder="1" applyAlignment="1">
      <alignment vertical="center"/>
    </xf>
    <xf numFmtId="41" fontId="2" fillId="0" borderId="43" xfId="0" applyNumberFormat="1" applyFont="1" applyBorder="1" applyAlignment="1">
      <alignment vertical="center"/>
    </xf>
    <xf numFmtId="41" fontId="2" fillId="0" borderId="44" xfId="0" applyNumberFormat="1" applyFont="1" applyBorder="1" applyAlignment="1">
      <alignment vertical="center"/>
    </xf>
    <xf numFmtId="41" fontId="2" fillId="0" borderId="43" xfId="0" applyNumberFormat="1" applyFont="1" applyFill="1" applyBorder="1" applyAlignment="1">
      <alignment vertical="center"/>
    </xf>
    <xf numFmtId="41" fontId="2" fillId="0" borderId="44" xfId="0" applyNumberFormat="1" applyFont="1" applyFill="1" applyBorder="1" applyAlignment="1">
      <alignment vertical="center"/>
    </xf>
    <xf numFmtId="41" fontId="8" fillId="2" borderId="30" xfId="0" applyNumberFormat="1" applyFont="1" applyFill="1" applyBorder="1" applyAlignment="1">
      <alignment vertical="center"/>
    </xf>
    <xf numFmtId="41" fontId="2" fillId="0" borderId="30" xfId="0" applyNumberFormat="1" applyFont="1" applyBorder="1" applyAlignment="1">
      <alignment vertical="center"/>
    </xf>
    <xf numFmtId="41" fontId="2" fillId="3" borderId="67" xfId="0" applyNumberFormat="1" applyFont="1" applyFill="1" applyBorder="1" applyAlignment="1">
      <alignment horizontal="center" vertical="center" shrinkToFit="1"/>
    </xf>
    <xf numFmtId="41" fontId="19" fillId="9" borderId="4" xfId="0" applyNumberFormat="1" applyFont="1" applyFill="1" applyBorder="1" applyAlignment="1">
      <alignment vertical="center"/>
    </xf>
    <xf numFmtId="41" fontId="19" fillId="0" borderId="4" xfId="0" applyNumberFormat="1" applyFont="1" applyFill="1" applyBorder="1" applyAlignment="1">
      <alignment vertical="center"/>
    </xf>
    <xf numFmtId="0" fontId="0" fillId="3" borderId="70" xfId="0" applyFont="1" applyFill="1" applyBorder="1" applyAlignment="1">
      <alignment horizontal="center" vertical="center"/>
    </xf>
    <xf numFmtId="0" fontId="0" fillId="3" borderId="71" xfId="0" applyFont="1" applyFill="1" applyBorder="1" applyAlignment="1">
      <alignment horizontal="center" vertical="center" wrapText="1"/>
    </xf>
    <xf numFmtId="41" fontId="22" fillId="2" borderId="55" xfId="0" applyNumberFormat="1" applyFont="1" applyFill="1" applyBorder="1" applyAlignment="1">
      <alignment vertical="center"/>
    </xf>
    <xf numFmtId="41" fontId="10" fillId="0" borderId="55" xfId="0" applyNumberFormat="1" applyFont="1" applyFill="1" applyBorder="1" applyAlignment="1">
      <alignment vertical="center"/>
    </xf>
    <xf numFmtId="180" fontId="10" fillId="0" borderId="55" xfId="0" applyNumberFormat="1" applyFont="1" applyFill="1" applyBorder="1" applyAlignment="1">
      <alignment vertical="center"/>
    </xf>
    <xf numFmtId="180" fontId="10" fillId="0" borderId="55" xfId="1" applyNumberFormat="1" applyFont="1" applyFill="1" applyBorder="1" applyAlignment="1">
      <alignment vertical="center"/>
    </xf>
    <xf numFmtId="41" fontId="22" fillId="0" borderId="55" xfId="0" applyNumberFormat="1" applyFont="1" applyFill="1" applyBorder="1" applyAlignment="1">
      <alignment vertical="center"/>
    </xf>
    <xf numFmtId="41" fontId="10" fillId="0" borderId="55" xfId="1" applyFont="1" applyFill="1" applyBorder="1" applyAlignment="1">
      <alignment vertical="center"/>
    </xf>
    <xf numFmtId="181" fontId="10" fillId="0" borderId="55" xfId="1" applyNumberFormat="1" applyFont="1" applyFill="1" applyBorder="1" applyAlignment="1">
      <alignment vertical="center"/>
    </xf>
    <xf numFmtId="41" fontId="10" fillId="0" borderId="73" xfId="0" applyNumberFormat="1" applyFont="1" applyFill="1" applyBorder="1" applyAlignment="1">
      <alignment vertical="center"/>
    </xf>
    <xf numFmtId="41" fontId="10" fillId="0" borderId="5" xfId="0" applyNumberFormat="1" applyFont="1" applyFill="1" applyBorder="1" applyAlignment="1">
      <alignment horizontal="right" vertical="center"/>
    </xf>
    <xf numFmtId="41" fontId="2" fillId="3" borderId="67" xfId="0" applyNumberFormat="1" applyFont="1" applyFill="1" applyBorder="1" applyAlignment="1">
      <alignment horizontal="center" vertical="center" wrapText="1"/>
    </xf>
    <xf numFmtId="41" fontId="0" fillId="0" borderId="30" xfId="0" applyNumberFormat="1" applyFont="1" applyFill="1" applyBorder="1" applyAlignment="1">
      <alignment horizontal="center" vertical="center"/>
    </xf>
    <xf numFmtId="41" fontId="2" fillId="0" borderId="30" xfId="0" applyNumberFormat="1" applyFont="1" applyBorder="1" applyAlignment="1">
      <alignment horizontal="center" vertical="center"/>
    </xf>
    <xf numFmtId="41" fontId="8" fillId="2" borderId="76" xfId="0" applyNumberFormat="1" applyFont="1" applyFill="1" applyBorder="1" applyAlignment="1">
      <alignment horizontal="center" vertical="center"/>
    </xf>
    <xf numFmtId="41" fontId="10" fillId="0" borderId="76" xfId="0" applyNumberFormat="1" applyFont="1" applyFill="1" applyBorder="1" applyAlignment="1">
      <alignment vertical="center"/>
    </xf>
    <xf numFmtId="41" fontId="2" fillId="0" borderId="76" xfId="0" applyNumberFormat="1" applyFont="1" applyBorder="1" applyAlignment="1">
      <alignment horizontal="center" vertical="center"/>
    </xf>
    <xf numFmtId="41" fontId="2" fillId="0" borderId="76" xfId="0" applyNumberFormat="1" applyFont="1" applyFill="1" applyBorder="1" applyAlignment="1">
      <alignment horizontal="center" vertical="center"/>
    </xf>
    <xf numFmtId="41" fontId="2" fillId="0" borderId="76" xfId="0" applyNumberFormat="1" applyFont="1" applyBorder="1" applyAlignment="1">
      <alignment horizontal="right" vertical="center"/>
    </xf>
    <xf numFmtId="41" fontId="2" fillId="0" borderId="76" xfId="0" applyNumberFormat="1" applyFont="1" applyFill="1" applyBorder="1" applyAlignment="1">
      <alignment horizontal="right" vertical="center"/>
    </xf>
    <xf numFmtId="41" fontId="2" fillId="4" borderId="76" xfId="0" applyNumberFormat="1" applyFont="1" applyFill="1" applyBorder="1" applyAlignment="1">
      <alignment horizontal="center" vertical="center"/>
    </xf>
    <xf numFmtId="41" fontId="1" fillId="0" borderId="76" xfId="1" applyFont="1" applyBorder="1" applyAlignment="1">
      <alignment horizontal="center" vertical="center"/>
    </xf>
    <xf numFmtId="41" fontId="1" fillId="0" borderId="76" xfId="1" applyFont="1" applyFill="1" applyBorder="1" applyAlignment="1">
      <alignment horizontal="center" vertical="center"/>
    </xf>
    <xf numFmtId="176" fontId="14" fillId="0" borderId="77" xfId="0" applyNumberFormat="1" applyFont="1" applyBorder="1" applyAlignment="1">
      <alignment horizontal="center" vertical="center" wrapText="1"/>
    </xf>
    <xf numFmtId="176" fontId="14" fillId="0" borderId="0" xfId="0" applyNumberFormat="1" applyFont="1" applyAlignment="1">
      <alignment horizontal="center" vertical="center" wrapText="1"/>
    </xf>
    <xf numFmtId="0" fontId="14" fillId="0" borderId="79" xfId="0" applyNumberFormat="1" applyFont="1" applyBorder="1" applyAlignment="1">
      <alignment horizontal="center" vertical="center" wrapText="1"/>
    </xf>
    <xf numFmtId="0" fontId="0" fillId="0" borderId="1" xfId="4" applyFont="1" applyBorder="1" applyAlignment="1">
      <alignment horizontal="left" vertical="center" wrapText="1" shrinkToFit="1"/>
    </xf>
    <xf numFmtId="14" fontId="0" fillId="0" borderId="1" xfId="4" applyNumberFormat="1" applyFont="1" applyBorder="1" applyAlignment="1">
      <alignment horizontal="center" vertical="center"/>
    </xf>
    <xf numFmtId="0" fontId="0" fillId="0" borderId="1" xfId="4" applyFont="1" applyBorder="1" applyAlignment="1">
      <alignment horizontal="left" vertical="center" wrapText="1"/>
    </xf>
    <xf numFmtId="0" fontId="0" fillId="0" borderId="1" xfId="4" applyFont="1" applyBorder="1" applyAlignment="1">
      <alignment horizontal="center" vertical="center"/>
    </xf>
    <xf numFmtId="0" fontId="0" fillId="0" borderId="79" xfId="4" applyFont="1" applyBorder="1" applyAlignment="1">
      <alignment horizontal="center" vertical="center"/>
    </xf>
    <xf numFmtId="0" fontId="14" fillId="0" borderId="78" xfId="0" applyNumberFormat="1" applyFont="1" applyBorder="1" applyAlignment="1">
      <alignment horizontal="center" vertical="center" wrapText="1"/>
    </xf>
    <xf numFmtId="41" fontId="19" fillId="9" borderId="63" xfId="0" applyNumberFormat="1" applyFont="1" applyFill="1" applyBorder="1" applyAlignment="1">
      <alignment vertical="center"/>
    </xf>
    <xf numFmtId="41" fontId="19" fillId="0" borderId="44" xfId="0" applyNumberFormat="1" applyFont="1" applyFill="1" applyBorder="1" applyAlignment="1">
      <alignment vertical="center"/>
    </xf>
    <xf numFmtId="0" fontId="14" fillId="0" borderId="4" xfId="0" applyNumberFormat="1" applyFont="1" applyBorder="1" applyAlignment="1">
      <alignment horizontal="left" vertical="center" wrapText="1"/>
    </xf>
    <xf numFmtId="41" fontId="22" fillId="2" borderId="77" xfId="0" applyNumberFormat="1" applyFont="1" applyFill="1" applyBorder="1" applyAlignment="1">
      <alignment vertical="center"/>
    </xf>
    <xf numFmtId="41" fontId="10" fillId="0" borderId="77" xfId="0" applyNumberFormat="1" applyFont="1" applyFill="1" applyBorder="1" applyAlignment="1">
      <alignment vertical="center"/>
    </xf>
    <xf numFmtId="41" fontId="23" fillId="10" borderId="83" xfId="0" applyNumberFormat="1" applyFont="1" applyFill="1" applyBorder="1" applyAlignment="1">
      <alignment horizontal="right" vertical="center" wrapText="1"/>
    </xf>
    <xf numFmtId="41" fontId="23" fillId="10" borderId="15" xfId="0" applyNumberFormat="1" applyFont="1" applyFill="1" applyBorder="1" applyAlignment="1">
      <alignment horizontal="right" vertical="center" wrapText="1"/>
    </xf>
    <xf numFmtId="41" fontId="23" fillId="10" borderId="32" xfId="0" applyNumberFormat="1" applyFont="1" applyFill="1" applyBorder="1" applyAlignment="1">
      <alignment horizontal="right" vertical="center" wrapText="1"/>
    </xf>
    <xf numFmtId="41" fontId="23" fillId="10" borderId="42" xfId="0" applyNumberFormat="1" applyFont="1" applyFill="1" applyBorder="1" applyAlignment="1">
      <alignment horizontal="right" vertical="center" wrapText="1"/>
    </xf>
    <xf numFmtId="41" fontId="23" fillId="10" borderId="4" xfId="0" applyNumberFormat="1" applyFont="1" applyFill="1" applyBorder="1" applyAlignment="1">
      <alignment horizontal="right" vertical="center" wrapText="1"/>
    </xf>
    <xf numFmtId="41" fontId="23" fillId="10" borderId="34" xfId="0" applyNumberFormat="1" applyFont="1" applyFill="1" applyBorder="1" applyAlignment="1">
      <alignment horizontal="right" vertical="center" wrapText="1"/>
    </xf>
    <xf numFmtId="41" fontId="23" fillId="10" borderId="72" xfId="0" applyNumberFormat="1" applyFont="1" applyFill="1" applyBorder="1" applyAlignment="1">
      <alignment horizontal="right" vertical="center" wrapText="1"/>
    </xf>
    <xf numFmtId="41" fontId="23" fillId="10" borderId="16" xfId="0" applyNumberFormat="1" applyFont="1" applyFill="1" applyBorder="1" applyAlignment="1">
      <alignment horizontal="right" vertical="center" wrapText="1"/>
    </xf>
    <xf numFmtId="41" fontId="23" fillId="10" borderId="77" xfId="0" applyNumberFormat="1" applyFont="1" applyFill="1" applyBorder="1" applyAlignment="1">
      <alignment horizontal="right" vertical="center" wrapText="1"/>
    </xf>
    <xf numFmtId="41" fontId="23" fillId="10" borderId="1" xfId="0" applyNumberFormat="1" applyFont="1" applyFill="1" applyBorder="1" applyAlignment="1">
      <alignment horizontal="right" vertical="center" wrapText="1"/>
    </xf>
    <xf numFmtId="41" fontId="23" fillId="10" borderId="5" xfId="0" applyNumberFormat="1" applyFont="1" applyFill="1" applyBorder="1" applyAlignment="1">
      <alignment horizontal="right" vertical="center" wrapText="1"/>
    </xf>
    <xf numFmtId="41" fontId="23" fillId="10" borderId="43" xfId="0" applyNumberFormat="1" applyFont="1" applyFill="1" applyBorder="1" applyAlignment="1">
      <alignment horizontal="right" vertical="center" wrapText="1"/>
    </xf>
    <xf numFmtId="41" fontId="23" fillId="10" borderId="33" xfId="0" applyNumberFormat="1" applyFont="1" applyFill="1" applyBorder="1" applyAlignment="1">
      <alignment horizontal="right" vertical="center" wrapText="1"/>
    </xf>
    <xf numFmtId="180" fontId="23" fillId="10" borderId="55" xfId="0" applyNumberFormat="1" applyFont="1" applyFill="1" applyBorder="1" applyAlignment="1">
      <alignment horizontal="right" vertical="center"/>
    </xf>
    <xf numFmtId="41" fontId="23" fillId="10" borderId="17" xfId="0" applyNumberFormat="1" applyFont="1" applyFill="1" applyBorder="1" applyAlignment="1">
      <alignment horizontal="right" vertical="center" wrapText="1"/>
    </xf>
    <xf numFmtId="41" fontId="23" fillId="10" borderId="4" xfId="0" applyNumberFormat="1" applyFont="1" applyFill="1" applyBorder="1" applyAlignment="1">
      <alignment horizontal="center" vertical="center" wrapText="1"/>
    </xf>
    <xf numFmtId="41" fontId="19" fillId="10" borderId="29" xfId="0" quotePrefix="1" applyNumberFormat="1" applyFont="1" applyFill="1" applyBorder="1" applyAlignment="1">
      <alignment horizontal="center" vertical="center" wrapText="1"/>
    </xf>
    <xf numFmtId="41" fontId="19" fillId="10" borderId="42" xfId="0" quotePrefix="1" applyNumberFormat="1" applyFont="1" applyFill="1" applyBorder="1" applyAlignment="1">
      <alignment horizontal="center" vertical="center" wrapText="1"/>
    </xf>
    <xf numFmtId="41" fontId="19" fillId="10" borderId="4" xfId="0" quotePrefix="1" applyNumberFormat="1" applyFont="1" applyFill="1" applyBorder="1" applyAlignment="1">
      <alignment horizontal="center" vertical="center" wrapText="1"/>
    </xf>
    <xf numFmtId="41" fontId="19" fillId="10" borderId="63" xfId="0" quotePrefix="1" applyNumberFormat="1" applyFont="1" applyFill="1" applyBorder="1" applyAlignment="1">
      <alignment horizontal="center" vertical="center" wrapText="1"/>
    </xf>
    <xf numFmtId="41" fontId="19" fillId="10" borderId="17" xfId="0" quotePrefix="1" applyNumberFormat="1" applyFont="1" applyFill="1" applyBorder="1" applyAlignment="1">
      <alignment horizontal="center" vertical="center" wrapText="1"/>
    </xf>
    <xf numFmtId="41" fontId="23" fillId="10" borderId="1" xfId="0" applyNumberFormat="1" applyFont="1" applyFill="1" applyBorder="1" applyAlignment="1">
      <alignment horizontal="center" vertical="center" wrapText="1"/>
    </xf>
    <xf numFmtId="41" fontId="19" fillId="10" borderId="5" xfId="0" quotePrefix="1" applyNumberFormat="1" applyFont="1" applyFill="1" applyBorder="1" applyAlignment="1">
      <alignment horizontal="center" vertical="center" wrapText="1"/>
    </xf>
    <xf numFmtId="41" fontId="19" fillId="10" borderId="43" xfId="0" quotePrefix="1" applyNumberFormat="1" applyFont="1" applyFill="1" applyBorder="1" applyAlignment="1">
      <alignment horizontal="center" vertical="center" wrapText="1"/>
    </xf>
    <xf numFmtId="41" fontId="19" fillId="10" borderId="1" xfId="0" quotePrefix="1" applyNumberFormat="1" applyFont="1" applyFill="1" applyBorder="1" applyAlignment="1">
      <alignment horizontal="center" vertical="center" wrapText="1"/>
    </xf>
    <xf numFmtId="41" fontId="19" fillId="10" borderId="44" xfId="0" quotePrefix="1" applyNumberFormat="1" applyFont="1" applyFill="1" applyBorder="1" applyAlignment="1">
      <alignment horizontal="center" vertical="center" wrapText="1"/>
    </xf>
    <xf numFmtId="41" fontId="19" fillId="10" borderId="8" xfId="0" quotePrefix="1" applyNumberFormat="1" applyFont="1" applyFill="1" applyBorder="1" applyAlignment="1">
      <alignment horizontal="center" vertical="center" wrapText="1"/>
    </xf>
    <xf numFmtId="41" fontId="19" fillId="10" borderId="75" xfId="0" quotePrefix="1" applyNumberFormat="1" applyFont="1" applyFill="1" applyBorder="1" applyAlignment="1">
      <alignment horizontal="center" vertical="center" wrapText="1"/>
    </xf>
    <xf numFmtId="41" fontId="19" fillId="10" borderId="18" xfId="0" quotePrefix="1" applyNumberFormat="1" applyFont="1" applyFill="1" applyBorder="1" applyAlignment="1">
      <alignment horizontal="center" vertical="center" wrapText="1"/>
    </xf>
    <xf numFmtId="41" fontId="19" fillId="10" borderId="76" xfId="0" quotePrefix="1" applyNumberFormat="1" applyFont="1" applyFill="1" applyBorder="1" applyAlignment="1">
      <alignment horizontal="center" vertical="center" wrapText="1"/>
    </xf>
    <xf numFmtId="41" fontId="19" fillId="10" borderId="30" xfId="0" quotePrefix="1" applyNumberFormat="1" applyFont="1" applyFill="1" applyBorder="1" applyAlignment="1">
      <alignment horizontal="center" vertical="center" wrapText="1"/>
    </xf>
    <xf numFmtId="41" fontId="19" fillId="10" borderId="4" xfId="0" applyNumberFormat="1" applyFont="1" applyFill="1" applyBorder="1" applyAlignment="1">
      <alignment horizontal="center" vertical="center"/>
    </xf>
    <xf numFmtId="41" fontId="19" fillId="10" borderId="1" xfId="0" applyNumberFormat="1" applyFont="1" applyFill="1" applyBorder="1" applyAlignment="1">
      <alignment horizontal="center" vertical="center"/>
    </xf>
    <xf numFmtId="41" fontId="19" fillId="10" borderId="4" xfId="0" applyNumberFormat="1" applyFont="1" applyFill="1" applyBorder="1" applyAlignment="1">
      <alignment vertical="center"/>
    </xf>
    <xf numFmtId="41" fontId="19" fillId="10" borderId="29" xfId="0" applyNumberFormat="1" applyFont="1" applyFill="1" applyBorder="1" applyAlignment="1">
      <alignment vertical="center"/>
    </xf>
    <xf numFmtId="41" fontId="19" fillId="10" borderId="42" xfId="0" applyNumberFormat="1" applyFont="1" applyFill="1" applyBorder="1" applyAlignment="1">
      <alignment vertical="center"/>
    </xf>
    <xf numFmtId="41" fontId="19" fillId="10" borderId="63" xfId="0" applyNumberFormat="1" applyFont="1" applyFill="1" applyBorder="1" applyAlignment="1">
      <alignment vertical="center"/>
    </xf>
    <xf numFmtId="41" fontId="19" fillId="10" borderId="18" xfId="0" applyNumberFormat="1" applyFont="1" applyFill="1" applyBorder="1" applyAlignment="1">
      <alignment vertical="center"/>
    </xf>
    <xf numFmtId="41" fontId="19" fillId="10" borderId="5" xfId="0" applyNumberFormat="1" applyFont="1" applyFill="1" applyBorder="1" applyAlignment="1">
      <alignment vertical="center"/>
    </xf>
    <xf numFmtId="41" fontId="19" fillId="10" borderId="43" xfId="0" applyNumberFormat="1" applyFont="1" applyFill="1" applyBorder="1" applyAlignment="1">
      <alignment vertical="center"/>
    </xf>
    <xf numFmtId="41" fontId="19" fillId="10" borderId="1" xfId="0" applyNumberFormat="1" applyFont="1" applyFill="1" applyBorder="1" applyAlignment="1">
      <alignment vertical="center"/>
    </xf>
    <xf numFmtId="41" fontId="19" fillId="10" borderId="44" xfId="0" applyNumberFormat="1" applyFont="1" applyFill="1" applyBorder="1" applyAlignment="1">
      <alignment vertical="center"/>
    </xf>
    <xf numFmtId="41" fontId="19" fillId="10" borderId="30" xfId="0" applyNumberFormat="1" applyFont="1" applyFill="1" applyBorder="1" applyAlignment="1">
      <alignment vertical="center"/>
    </xf>
    <xf numFmtId="0" fontId="39" fillId="0" borderId="1" xfId="0" applyFont="1" applyBorder="1" applyAlignment="1">
      <alignment horizontal="center" vertical="center"/>
    </xf>
    <xf numFmtId="0" fontId="39" fillId="0" borderId="1" xfId="4" applyFont="1" applyBorder="1" applyAlignment="1">
      <alignment horizontal="left" vertical="center" wrapText="1"/>
    </xf>
    <xf numFmtId="14" fontId="39" fillId="0" borderId="1" xfId="4" applyNumberFormat="1" applyFont="1" applyBorder="1" applyAlignment="1">
      <alignment horizontal="center" vertical="center"/>
    </xf>
    <xf numFmtId="0" fontId="39" fillId="0" borderId="1" xfId="4" applyFont="1" applyBorder="1" applyAlignment="1">
      <alignment horizontal="center" vertical="center"/>
    </xf>
    <xf numFmtId="176" fontId="14" fillId="0" borderId="0" xfId="0" applyNumberFormat="1" applyFont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left" vertical="center" wrapText="1"/>
    </xf>
    <xf numFmtId="41" fontId="2" fillId="3" borderId="6" xfId="0" applyNumberFormat="1" applyFont="1" applyFill="1" applyBorder="1" applyAlignment="1">
      <alignment horizontal="center" vertical="center"/>
    </xf>
    <xf numFmtId="186" fontId="14" fillId="0" borderId="4" xfId="0" applyNumberFormat="1" applyFont="1" applyBorder="1" applyAlignment="1">
      <alignment horizontal="center" vertical="center" wrapText="1"/>
    </xf>
    <xf numFmtId="176" fontId="14" fillId="0" borderId="53" xfId="0" applyNumberFormat="1" applyFont="1" applyBorder="1" applyAlignment="1">
      <alignment horizontal="center" vertical="center" wrapText="1"/>
    </xf>
    <xf numFmtId="176" fontId="14" fillId="0" borderId="82" xfId="0" applyNumberFormat="1" applyFont="1" applyBorder="1" applyAlignment="1">
      <alignment horizontal="center" vertical="center" wrapText="1"/>
    </xf>
    <xf numFmtId="41" fontId="23" fillId="11" borderId="8" xfId="0" applyNumberFormat="1" applyFont="1" applyFill="1" applyBorder="1" applyAlignment="1">
      <alignment horizontal="center" vertical="center" wrapText="1"/>
    </xf>
    <xf numFmtId="41" fontId="23" fillId="9" borderId="8" xfId="0" applyNumberFormat="1" applyFont="1" applyFill="1" applyBorder="1" applyAlignment="1">
      <alignment horizontal="center" vertical="center" wrapText="1"/>
    </xf>
    <xf numFmtId="41" fontId="23" fillId="10" borderId="87" xfId="0" applyNumberFormat="1" applyFont="1" applyFill="1" applyBorder="1" applyAlignment="1">
      <alignment horizontal="center" vertical="center"/>
    </xf>
    <xf numFmtId="41" fontId="23" fillId="10" borderId="79" xfId="0" applyNumberFormat="1" applyFont="1" applyFill="1" applyBorder="1" applyAlignment="1">
      <alignment horizontal="center" vertical="center"/>
    </xf>
    <xf numFmtId="41" fontId="22" fillId="2" borderId="79" xfId="0" applyNumberFormat="1" applyFont="1" applyFill="1" applyBorder="1" applyAlignment="1">
      <alignment vertical="center"/>
    </xf>
    <xf numFmtId="41" fontId="10" fillId="0" borderId="79" xfId="0" applyNumberFormat="1" applyFont="1" applyFill="1" applyBorder="1" applyAlignment="1">
      <alignment horizontal="center" vertical="center"/>
    </xf>
    <xf numFmtId="41" fontId="22" fillId="0" borderId="77" xfId="0" applyNumberFormat="1" applyFont="1" applyFill="1" applyBorder="1" applyAlignment="1">
      <alignment vertical="center"/>
    </xf>
    <xf numFmtId="41" fontId="10" fillId="0" borderId="79" xfId="0" applyNumberFormat="1" applyFont="1" applyFill="1" applyBorder="1" applyAlignment="1">
      <alignment horizontal="center" vertical="center" wrapText="1"/>
    </xf>
    <xf numFmtId="41" fontId="22" fillId="2" borderId="79" xfId="0" applyNumberFormat="1" applyFont="1" applyFill="1" applyBorder="1" applyAlignment="1">
      <alignment horizontal="center" vertical="center"/>
    </xf>
    <xf numFmtId="41" fontId="10" fillId="0" borderId="79" xfId="0" applyNumberFormat="1" applyFont="1" applyFill="1" applyBorder="1" applyAlignment="1">
      <alignment horizontal="center" vertical="center" shrinkToFit="1"/>
    </xf>
    <xf numFmtId="0" fontId="22" fillId="2" borderId="79" xfId="0" applyFont="1" applyFill="1" applyBorder="1" applyAlignment="1">
      <alignment horizontal="center" vertical="center"/>
    </xf>
    <xf numFmtId="0" fontId="10" fillId="0" borderId="79" xfId="0" applyFont="1" applyFill="1" applyBorder="1" applyAlignment="1">
      <alignment horizontal="center" vertical="center"/>
    </xf>
    <xf numFmtId="41" fontId="10" fillId="0" borderId="52" xfId="0" applyNumberFormat="1" applyFont="1" applyFill="1" applyBorder="1" applyAlignment="1">
      <alignment horizontal="center" vertical="center" shrinkToFit="1"/>
    </xf>
    <xf numFmtId="41" fontId="10" fillId="0" borderId="82" xfId="0" applyNumberFormat="1" applyFont="1" applyFill="1" applyBorder="1" applyAlignment="1">
      <alignment vertical="center"/>
    </xf>
    <xf numFmtId="41" fontId="10" fillId="0" borderId="53" xfId="0" applyNumberFormat="1" applyFont="1" applyFill="1" applyBorder="1" applyAlignment="1">
      <alignment vertical="center"/>
    </xf>
    <xf numFmtId="41" fontId="10" fillId="0" borderId="88" xfId="0" applyNumberFormat="1" applyFont="1" applyFill="1" applyBorder="1" applyAlignment="1">
      <alignment vertical="center"/>
    </xf>
    <xf numFmtId="41" fontId="22" fillId="0" borderId="89" xfId="0" applyNumberFormat="1" applyFont="1" applyFill="1" applyBorder="1" applyAlignment="1">
      <alignment vertical="center" wrapText="1"/>
    </xf>
    <xf numFmtId="41" fontId="22" fillId="0" borderId="82" xfId="0" applyNumberFormat="1" applyFont="1" applyFill="1" applyBorder="1" applyAlignment="1">
      <alignment vertical="center"/>
    </xf>
    <xf numFmtId="41" fontId="23" fillId="10" borderId="78" xfId="0" applyNumberFormat="1" applyFont="1" applyFill="1" applyBorder="1" applyAlignment="1">
      <alignment horizontal="center" vertical="center"/>
    </xf>
    <xf numFmtId="41" fontId="23" fillId="10" borderId="97" xfId="0" applyNumberFormat="1" applyFont="1" applyFill="1" applyBorder="1" applyAlignment="1">
      <alignment horizontal="center" vertical="center" wrapText="1"/>
    </xf>
    <xf numFmtId="41" fontId="23" fillId="10" borderId="77" xfId="0" applyNumberFormat="1" applyFont="1" applyFill="1" applyBorder="1" applyAlignment="1">
      <alignment horizontal="center" vertical="center" wrapText="1"/>
    </xf>
    <xf numFmtId="41" fontId="10" fillId="0" borderId="52" xfId="0" applyNumberFormat="1" applyFont="1" applyFill="1" applyBorder="1" applyAlignment="1">
      <alignment horizontal="center" vertical="center"/>
    </xf>
    <xf numFmtId="41" fontId="31" fillId="0" borderId="88" xfId="0" applyNumberFormat="1" applyFont="1" applyFill="1" applyBorder="1" applyAlignment="1">
      <alignment vertical="center"/>
    </xf>
    <xf numFmtId="41" fontId="31" fillId="0" borderId="69" xfId="0" applyNumberFormat="1" applyFont="1" applyFill="1" applyBorder="1" applyAlignment="1">
      <alignment vertical="center"/>
    </xf>
    <xf numFmtId="41" fontId="2" fillId="3" borderId="103" xfId="0" applyNumberFormat="1" applyFont="1" applyFill="1" applyBorder="1" applyAlignment="1">
      <alignment horizontal="center" vertical="center"/>
    </xf>
    <xf numFmtId="41" fontId="19" fillId="10" borderId="104" xfId="0" applyNumberFormat="1" applyFont="1" applyFill="1" applyBorder="1" applyAlignment="1">
      <alignment horizontal="center" vertical="center"/>
    </xf>
    <xf numFmtId="41" fontId="19" fillId="10" borderId="97" xfId="0" quotePrefix="1" applyNumberFormat="1" applyFont="1" applyFill="1" applyBorder="1" applyAlignment="1">
      <alignment horizontal="center" vertical="center" wrapText="1"/>
    </xf>
    <xf numFmtId="41" fontId="19" fillId="10" borderId="105" xfId="0" applyNumberFormat="1" applyFont="1" applyFill="1" applyBorder="1" applyAlignment="1">
      <alignment horizontal="center" vertical="center"/>
    </xf>
    <xf numFmtId="41" fontId="19" fillId="10" borderId="77" xfId="0" quotePrefix="1" applyNumberFormat="1" applyFont="1" applyFill="1" applyBorder="1" applyAlignment="1">
      <alignment horizontal="center" vertical="center" wrapText="1"/>
    </xf>
    <xf numFmtId="41" fontId="8" fillId="2" borderId="105" xfId="0" applyNumberFormat="1" applyFont="1" applyFill="1" applyBorder="1" applyAlignment="1">
      <alignment horizontal="centerContinuous" vertical="center"/>
    </xf>
    <xf numFmtId="41" fontId="8" fillId="2" borderId="77" xfId="0" applyNumberFormat="1" applyFont="1" applyFill="1" applyBorder="1" applyAlignment="1">
      <alignment horizontal="center" vertical="center"/>
    </xf>
    <xf numFmtId="41" fontId="0" fillId="0" borderId="105" xfId="0" applyNumberFormat="1" applyFont="1" applyFill="1" applyBorder="1" applyAlignment="1">
      <alignment horizontal="center" vertical="center" wrapText="1"/>
    </xf>
    <xf numFmtId="41" fontId="2" fillId="0" borderId="105" xfId="0" applyNumberFormat="1" applyFont="1" applyBorder="1" applyAlignment="1">
      <alignment horizontal="center" vertical="center" wrapText="1"/>
    </xf>
    <xf numFmtId="41" fontId="2" fillId="0" borderId="77" xfId="0" applyNumberFormat="1" applyFont="1" applyFill="1" applyBorder="1" applyAlignment="1">
      <alignment horizontal="center" vertical="center"/>
    </xf>
    <xf numFmtId="41" fontId="2" fillId="0" borderId="105" xfId="0" applyNumberFormat="1" applyFont="1" applyFill="1" applyBorder="1" applyAlignment="1">
      <alignment horizontal="center" vertical="center" wrapText="1"/>
    </xf>
    <xf numFmtId="41" fontId="8" fillId="2" borderId="105" xfId="0" applyNumberFormat="1" applyFont="1" applyFill="1" applyBorder="1" applyAlignment="1">
      <alignment horizontal="center" vertical="center"/>
    </xf>
    <xf numFmtId="41" fontId="2" fillId="0" borderId="77" xfId="0" applyNumberFormat="1" applyFont="1" applyBorder="1" applyAlignment="1">
      <alignment horizontal="right" vertical="center"/>
    </xf>
    <xf numFmtId="41" fontId="2" fillId="0" borderId="77" xfId="0" applyNumberFormat="1" applyFont="1" applyFill="1" applyBorder="1" applyAlignment="1">
      <alignment horizontal="right" vertical="center"/>
    </xf>
    <xf numFmtId="41" fontId="0" fillId="0" borderId="105" xfId="0" applyNumberFormat="1" applyFont="1" applyBorder="1" applyAlignment="1">
      <alignment horizontal="center" vertical="center" wrapText="1"/>
    </xf>
    <xf numFmtId="41" fontId="2" fillId="0" borderId="77" xfId="0" applyNumberFormat="1" applyFont="1" applyBorder="1" applyAlignment="1">
      <alignment horizontal="center" vertical="center"/>
    </xf>
    <xf numFmtId="41" fontId="2" fillId="4" borderId="105" xfId="0" applyNumberFormat="1" applyFont="1" applyFill="1" applyBorder="1" applyAlignment="1">
      <alignment horizontal="center" vertical="center" wrapText="1"/>
    </xf>
    <xf numFmtId="41" fontId="2" fillId="4" borderId="77" xfId="0" applyNumberFormat="1" applyFont="1" applyFill="1" applyBorder="1" applyAlignment="1">
      <alignment horizontal="center" vertical="center"/>
    </xf>
    <xf numFmtId="41" fontId="10" fillId="0" borderId="105" xfId="0" applyNumberFormat="1" applyFont="1" applyBorder="1" applyAlignment="1">
      <alignment horizontal="centerContinuous" vertical="center" shrinkToFit="1"/>
    </xf>
    <xf numFmtId="41" fontId="1" fillId="0" borderId="77" xfId="1" applyFont="1" applyBorder="1" applyAlignment="1">
      <alignment horizontal="center" vertical="center"/>
    </xf>
    <xf numFmtId="41" fontId="1" fillId="0" borderId="77" xfId="1" applyFont="1" applyFill="1" applyBorder="1" applyAlignment="1">
      <alignment horizontal="center" vertical="center"/>
    </xf>
    <xf numFmtId="41" fontId="2" fillId="0" borderId="106" xfId="0" applyNumberFormat="1" applyFont="1" applyBorder="1" applyAlignment="1">
      <alignment horizontal="center" vertical="center" shrinkToFit="1"/>
    </xf>
    <xf numFmtId="41" fontId="2" fillId="0" borderId="107" xfId="0" applyNumberFormat="1" applyFont="1" applyBorder="1" applyAlignment="1">
      <alignment horizontal="center" vertical="center"/>
    </xf>
    <xf numFmtId="41" fontId="2" fillId="0" borderId="108" xfId="0" applyNumberFormat="1" applyFont="1" applyBorder="1" applyAlignment="1">
      <alignment horizontal="center" vertical="center"/>
    </xf>
    <xf numFmtId="41" fontId="2" fillId="0" borderId="70" xfId="0" applyNumberFormat="1" applyFont="1" applyBorder="1" applyAlignment="1">
      <alignment horizontal="center" vertical="center"/>
    </xf>
    <xf numFmtId="41" fontId="2" fillId="0" borderId="53" xfId="0" applyNumberFormat="1" applyFont="1" applyBorder="1" applyAlignment="1">
      <alignment horizontal="center" vertical="center"/>
    </xf>
    <xf numFmtId="41" fontId="2" fillId="0" borderId="71" xfId="0" applyNumberFormat="1" applyFont="1" applyBorder="1" applyAlignment="1">
      <alignment horizontal="center" vertical="center"/>
    </xf>
    <xf numFmtId="41" fontId="10" fillId="0" borderId="108" xfId="0" applyNumberFormat="1" applyFont="1" applyFill="1" applyBorder="1" applyAlignment="1">
      <alignment vertical="center"/>
    </xf>
    <xf numFmtId="41" fontId="2" fillId="0" borderId="82" xfId="0" applyNumberFormat="1" applyFont="1" applyBorder="1" applyAlignment="1">
      <alignment horizontal="center" vertical="center"/>
    </xf>
    <xf numFmtId="41" fontId="0" fillId="0" borderId="0" xfId="0" applyNumberFormat="1" applyBorder="1" applyAlignment="1">
      <alignment vertical="center" wrapText="1"/>
    </xf>
    <xf numFmtId="41" fontId="19" fillId="10" borderId="78" xfId="0" applyNumberFormat="1" applyFont="1" applyFill="1" applyBorder="1" applyAlignment="1">
      <alignment horizontal="center" vertical="center"/>
    </xf>
    <xf numFmtId="41" fontId="19" fillId="10" borderId="97" xfId="0" applyNumberFormat="1" applyFont="1" applyFill="1" applyBorder="1" applyAlignment="1">
      <alignment horizontal="center" vertical="center"/>
    </xf>
    <xf numFmtId="41" fontId="19" fillId="10" borderId="79" xfId="0" applyNumberFormat="1" applyFont="1" applyFill="1" applyBorder="1" applyAlignment="1">
      <alignment horizontal="center" vertical="center"/>
    </xf>
    <xf numFmtId="41" fontId="19" fillId="10" borderId="77" xfId="0" applyNumberFormat="1" applyFont="1" applyFill="1" applyBorder="1" applyAlignment="1">
      <alignment horizontal="center" vertical="center"/>
    </xf>
    <xf numFmtId="41" fontId="8" fillId="2" borderId="79" xfId="0" applyNumberFormat="1" applyFont="1" applyFill="1" applyBorder="1" applyAlignment="1">
      <alignment horizontal="centerContinuous" vertical="center"/>
    </xf>
    <xf numFmtId="41" fontId="8" fillId="2" borderId="77" xfId="0" applyNumberFormat="1" applyFont="1" applyFill="1" applyBorder="1" applyAlignment="1">
      <alignment horizontal="right" vertical="center"/>
    </xf>
    <xf numFmtId="41" fontId="2" fillId="0" borderId="79" xfId="0" applyNumberFormat="1" applyFont="1" applyBorder="1" applyAlignment="1">
      <alignment horizontal="center" vertical="center"/>
    </xf>
    <xf numFmtId="41" fontId="26" fillId="0" borderId="77" xfId="0" applyNumberFormat="1" applyFont="1" applyBorder="1" applyAlignment="1">
      <alignment horizontal="center" vertical="center"/>
    </xf>
    <xf numFmtId="41" fontId="2" fillId="0" borderId="79" xfId="0" applyNumberFormat="1" applyFont="1" applyFill="1" applyBorder="1" applyAlignment="1">
      <alignment horizontal="center" vertical="center"/>
    </xf>
    <xf numFmtId="41" fontId="1" fillId="0" borderId="79" xfId="0" applyNumberFormat="1" applyFont="1" applyBorder="1" applyAlignment="1">
      <alignment horizontal="center" vertical="center"/>
    </xf>
    <xf numFmtId="41" fontId="1" fillId="0" borderId="77" xfId="0" applyNumberFormat="1" applyFont="1" applyBorder="1" applyAlignment="1">
      <alignment horizontal="center" vertical="center"/>
    </xf>
    <xf numFmtId="41" fontId="1" fillId="0" borderId="77" xfId="0" applyNumberFormat="1" applyFont="1" applyFill="1" applyBorder="1" applyAlignment="1">
      <alignment horizontal="center" vertical="center"/>
    </xf>
    <xf numFmtId="41" fontId="10" fillId="0" borderId="79" xfId="0" applyNumberFormat="1" applyFont="1" applyBorder="1" applyAlignment="1">
      <alignment horizontal="centerContinuous" vertical="center" shrinkToFit="1"/>
    </xf>
    <xf numFmtId="41" fontId="1" fillId="0" borderId="79" xfId="0" applyNumberFormat="1" applyFont="1" applyFill="1" applyBorder="1" applyAlignment="1">
      <alignment horizontal="centerContinuous" vertical="center"/>
    </xf>
    <xf numFmtId="41" fontId="2" fillId="0" borderId="79" xfId="0" applyNumberFormat="1" applyFont="1" applyFill="1" applyBorder="1" applyAlignment="1">
      <alignment horizontal="centerContinuous" vertical="center"/>
    </xf>
    <xf numFmtId="41" fontId="1" fillId="0" borderId="79" xfId="0" applyNumberFormat="1" applyFont="1" applyBorder="1" applyAlignment="1">
      <alignment horizontal="center" vertical="center" wrapText="1"/>
    </xf>
    <xf numFmtId="41" fontId="1" fillId="0" borderId="52" xfId="0" applyNumberFormat="1" applyFont="1" applyBorder="1" applyAlignment="1">
      <alignment horizontal="center" vertical="center"/>
    </xf>
    <xf numFmtId="41" fontId="1" fillId="0" borderId="53" xfId="0" applyNumberFormat="1" applyFont="1" applyBorder="1" applyAlignment="1">
      <alignment horizontal="center" vertical="center"/>
    </xf>
    <xf numFmtId="41" fontId="1" fillId="0" borderId="82" xfId="0" applyNumberFormat="1" applyFont="1" applyBorder="1" applyAlignment="1">
      <alignment horizontal="center" vertical="center"/>
    </xf>
    <xf numFmtId="41" fontId="19" fillId="10" borderId="97" xfId="0" applyNumberFormat="1" applyFont="1" applyFill="1" applyBorder="1" applyAlignment="1">
      <alignment vertical="center"/>
    </xf>
    <xf numFmtId="41" fontId="19" fillId="10" borderId="77" xfId="0" applyNumberFormat="1" applyFont="1" applyFill="1" applyBorder="1" applyAlignment="1">
      <alignment vertical="center"/>
    </xf>
    <xf numFmtId="41" fontId="8" fillId="2" borderId="79" xfId="0" applyNumberFormat="1" applyFont="1" applyFill="1" applyBorder="1" applyAlignment="1">
      <alignment horizontal="center" vertical="center"/>
    </xf>
    <xf numFmtId="41" fontId="8" fillId="2" borderId="112" xfId="0" applyNumberFormat="1" applyFont="1" applyFill="1" applyBorder="1" applyAlignment="1">
      <alignment vertical="center"/>
    </xf>
    <xf numFmtId="41" fontId="2" fillId="0" borderId="112" xfId="0" applyNumberFormat="1" applyFont="1" applyBorder="1" applyAlignment="1">
      <alignment vertical="center"/>
    </xf>
    <xf numFmtId="41" fontId="2" fillId="0" borderId="112" xfId="0" applyNumberFormat="1" applyFont="1" applyFill="1" applyBorder="1" applyAlignment="1">
      <alignment vertical="center"/>
    </xf>
    <xf numFmtId="41" fontId="0" fillId="0" borderId="79" xfId="0" applyNumberFormat="1" applyFont="1" applyBorder="1" applyAlignment="1">
      <alignment horizontal="center" vertical="center"/>
    </xf>
    <xf numFmtId="41" fontId="2" fillId="0" borderId="79" xfId="0" applyNumberFormat="1" applyFont="1" applyBorder="1" applyAlignment="1">
      <alignment horizontal="centerContinuous" vertical="center"/>
    </xf>
    <xf numFmtId="41" fontId="2" fillId="0" borderId="79" xfId="0" applyNumberFormat="1" applyFont="1" applyBorder="1" applyAlignment="1">
      <alignment horizontal="center" vertical="center" wrapText="1"/>
    </xf>
    <xf numFmtId="41" fontId="2" fillId="0" borderId="52" xfId="0" applyNumberFormat="1" applyFont="1" applyBorder="1" applyAlignment="1">
      <alignment horizontal="center" vertical="center"/>
    </xf>
    <xf numFmtId="0" fontId="1" fillId="0" borderId="88" xfId="0" applyFont="1" applyBorder="1" applyAlignment="1">
      <alignment horizontal="right" vertical="center"/>
    </xf>
    <xf numFmtId="0" fontId="1" fillId="0" borderId="70" xfId="0" applyFont="1" applyBorder="1" applyAlignment="1">
      <alignment horizontal="right" vertical="center"/>
    </xf>
    <xf numFmtId="0" fontId="1" fillId="0" borderId="53" xfId="0" applyFont="1" applyBorder="1" applyAlignment="1">
      <alignment horizontal="right" vertical="center"/>
    </xf>
    <xf numFmtId="0" fontId="1" fillId="0" borderId="71" xfId="0" applyFont="1" applyBorder="1" applyAlignment="1">
      <alignment horizontal="right" vertical="center"/>
    </xf>
    <xf numFmtId="0" fontId="1" fillId="0" borderId="108" xfId="0" applyFont="1" applyBorder="1" applyAlignment="1">
      <alignment horizontal="right" vertical="center"/>
    </xf>
    <xf numFmtId="41" fontId="2" fillId="0" borderId="113" xfId="0" applyNumberFormat="1" applyFont="1" applyBorder="1" applyAlignment="1">
      <alignment vertical="center"/>
    </xf>
    <xf numFmtId="41" fontId="3" fillId="3" borderId="6" xfId="0" applyNumberFormat="1" applyFont="1" applyFill="1" applyBorder="1" applyAlignment="1">
      <alignment horizontal="center" vertical="center" wrapText="1"/>
    </xf>
    <xf numFmtId="41" fontId="30" fillId="10" borderId="78" xfId="0" applyNumberFormat="1" applyFont="1" applyFill="1" applyBorder="1" applyAlignment="1">
      <alignment horizontal="center" vertical="center"/>
    </xf>
    <xf numFmtId="41" fontId="30" fillId="10" borderId="79" xfId="0" applyNumberFormat="1" applyFont="1" applyFill="1" applyBorder="1" applyAlignment="1">
      <alignment horizontal="center" vertical="center"/>
    </xf>
    <xf numFmtId="41" fontId="0" fillId="0" borderId="77" xfId="0" applyNumberFormat="1" applyFill="1" applyBorder="1" applyAlignment="1">
      <alignment vertical="center"/>
    </xf>
    <xf numFmtId="41" fontId="8" fillId="0" borderId="77" xfId="0" applyNumberFormat="1" applyFont="1" applyFill="1" applyBorder="1" applyAlignment="1">
      <alignment vertical="center"/>
    </xf>
    <xf numFmtId="41" fontId="0" fillId="0" borderId="77" xfId="0" applyNumberFormat="1" applyBorder="1" applyAlignment="1">
      <alignment vertical="center"/>
    </xf>
    <xf numFmtId="41" fontId="8" fillId="0" borderId="77" xfId="0" applyNumberFormat="1" applyFont="1" applyFill="1" applyBorder="1" applyAlignment="1">
      <alignment horizontal="center" vertical="center"/>
    </xf>
    <xf numFmtId="41" fontId="0" fillId="0" borderId="53" xfId="0" applyNumberFormat="1" applyBorder="1" applyAlignment="1">
      <alignment vertical="center"/>
    </xf>
    <xf numFmtId="41" fontId="0" fillId="0" borderId="82" xfId="0" applyNumberForma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 wrapText="1"/>
    </xf>
    <xf numFmtId="0" fontId="14" fillId="0" borderId="114" xfId="0" applyNumberFormat="1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Continuous" vertical="center" wrapText="1"/>
    </xf>
    <xf numFmtId="0" fontId="14" fillId="0" borderId="53" xfId="0" applyFont="1" applyBorder="1" applyAlignment="1">
      <alignment horizontal="centerContinuous" vertical="center"/>
    </xf>
    <xf numFmtId="0" fontId="14" fillId="0" borderId="53" xfId="0" applyNumberFormat="1" applyFont="1" applyBorder="1" applyAlignment="1">
      <alignment horizontal="left" vertical="center" wrapText="1" shrinkToFit="1"/>
    </xf>
    <xf numFmtId="176" fontId="14" fillId="0" borderId="53" xfId="0" applyNumberFormat="1" applyFont="1" applyBorder="1" applyAlignment="1">
      <alignment horizontal="left" vertical="center" wrapText="1"/>
    </xf>
    <xf numFmtId="176" fontId="14" fillId="0" borderId="97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/>
    </xf>
    <xf numFmtId="186" fontId="14" fillId="0" borderId="1" xfId="0" applyNumberFormat="1" applyFont="1" applyBorder="1" applyAlignment="1">
      <alignment horizontal="center" vertical="center" wrapText="1"/>
    </xf>
    <xf numFmtId="176" fontId="14" fillId="0" borderId="1" xfId="0" applyNumberFormat="1" applyFont="1" applyBorder="1" applyAlignment="1">
      <alignment vertical="center" wrapText="1"/>
    </xf>
    <xf numFmtId="0" fontId="14" fillId="0" borderId="4" xfId="0" applyFont="1" applyBorder="1" applyAlignment="1">
      <alignment horizontal="center" vertical="center" wrapText="1"/>
    </xf>
    <xf numFmtId="0" fontId="2" fillId="3" borderId="118" xfId="0" applyNumberFormat="1" applyFont="1" applyFill="1" applyBorder="1" applyAlignment="1">
      <alignment horizontal="center" vertical="center" wrapText="1"/>
    </xf>
    <xf numFmtId="176" fontId="2" fillId="3" borderId="118" xfId="0" applyNumberFormat="1" applyFont="1" applyFill="1" applyBorder="1" applyAlignment="1">
      <alignment horizontal="center" vertical="center" wrapText="1"/>
    </xf>
    <xf numFmtId="176" fontId="8" fillId="3" borderId="118" xfId="0" applyNumberFormat="1" applyFont="1" applyFill="1" applyBorder="1" applyAlignment="1">
      <alignment horizontal="center" vertical="center" wrapText="1"/>
    </xf>
    <xf numFmtId="176" fontId="2" fillId="3" borderId="119" xfId="0" applyNumberFormat="1" applyFont="1" applyFill="1" applyBorder="1" applyAlignment="1">
      <alignment horizontal="center" vertical="center" wrapText="1"/>
    </xf>
    <xf numFmtId="0" fontId="0" fillId="0" borderId="79" xfId="0" applyFont="1" applyBorder="1" applyAlignment="1">
      <alignment horizontal="center" vertical="center" wrapText="1"/>
    </xf>
    <xf numFmtId="0" fontId="0" fillId="0" borderId="1" xfId="4" applyFont="1" applyBorder="1" applyAlignment="1">
      <alignment horizontal="left" vertical="center"/>
    </xf>
    <xf numFmtId="0" fontId="0" fillId="0" borderId="5" xfId="4" applyFont="1" applyBorder="1" applyAlignment="1">
      <alignment horizontal="center" vertical="center"/>
    </xf>
    <xf numFmtId="14" fontId="0" fillId="0" borderId="80" xfId="4" applyNumberFormat="1" applyFont="1" applyBorder="1" applyAlignment="1">
      <alignment horizontal="center" vertical="center"/>
    </xf>
    <xf numFmtId="0" fontId="0" fillId="0" borderId="8" xfId="4" applyFont="1" applyBorder="1" applyAlignment="1">
      <alignment horizontal="center" vertical="center"/>
    </xf>
    <xf numFmtId="0" fontId="0" fillId="0" borderId="77" xfId="4" applyFont="1" applyBorder="1" applyAlignment="1">
      <alignment horizontal="center" vertical="center" wrapText="1"/>
    </xf>
    <xf numFmtId="41" fontId="19" fillId="5" borderId="77" xfId="1" applyFont="1" applyFill="1" applyBorder="1" applyAlignment="1">
      <alignment horizontal="center" vertical="center"/>
    </xf>
    <xf numFmtId="0" fontId="39" fillId="0" borderId="79" xfId="0" applyFont="1" applyBorder="1" applyAlignment="1">
      <alignment horizontal="center" vertical="center" wrapText="1"/>
    </xf>
    <xf numFmtId="0" fontId="39" fillId="0" borderId="77" xfId="4" applyFont="1" applyBorder="1" applyAlignment="1">
      <alignment horizontal="center" vertical="center" wrapText="1"/>
    </xf>
    <xf numFmtId="0" fontId="0" fillId="0" borderId="77" xfId="4" applyFont="1" applyBorder="1" applyAlignment="1">
      <alignment horizontal="center" vertical="center"/>
    </xf>
    <xf numFmtId="0" fontId="0" fillId="0" borderId="52" xfId="4" applyFont="1" applyBorder="1" applyAlignment="1">
      <alignment horizontal="center" vertical="center"/>
    </xf>
    <xf numFmtId="0" fontId="0" fillId="0" borderId="53" xfId="4" applyFont="1" applyBorder="1" applyAlignment="1">
      <alignment horizontal="center" vertical="center"/>
    </xf>
    <xf numFmtId="0" fontId="0" fillId="0" borderId="53" xfId="4" applyFont="1" applyBorder="1" applyAlignment="1">
      <alignment horizontal="left" vertical="center"/>
    </xf>
    <xf numFmtId="14" fontId="0" fillId="0" borderId="53" xfId="4" applyNumberFormat="1" applyFont="1" applyBorder="1" applyAlignment="1">
      <alignment horizontal="center" vertical="center"/>
    </xf>
    <xf numFmtId="0" fontId="0" fillId="0" borderId="53" xfId="4" applyFont="1" applyBorder="1" applyAlignment="1">
      <alignment horizontal="left" vertical="center" wrapText="1"/>
    </xf>
    <xf numFmtId="0" fontId="0" fillId="0" borderId="82" xfId="4" applyFont="1" applyBorder="1" applyAlignment="1">
      <alignment horizontal="center" vertical="center" wrapText="1"/>
    </xf>
    <xf numFmtId="0" fontId="19" fillId="5" borderId="4" xfId="2" applyFont="1" applyFill="1" applyBorder="1" applyAlignment="1">
      <alignment horizontal="center" vertical="center" wrapText="1"/>
    </xf>
    <xf numFmtId="0" fontId="19" fillId="5" borderId="4" xfId="2" applyFont="1" applyFill="1" applyBorder="1" applyAlignment="1">
      <alignment horizontal="left" vertical="center" wrapText="1"/>
    </xf>
    <xf numFmtId="41" fontId="19" fillId="5" borderId="4" xfId="1" applyFont="1" applyFill="1" applyBorder="1" applyAlignment="1">
      <alignment horizontal="center" vertical="center"/>
    </xf>
    <xf numFmtId="41" fontId="19" fillId="5" borderId="97" xfId="1" applyFont="1" applyFill="1" applyBorder="1" applyAlignment="1">
      <alignment horizontal="center" vertical="center"/>
    </xf>
    <xf numFmtId="0" fontId="2" fillId="3" borderId="6" xfId="2" applyFont="1" applyFill="1" applyBorder="1" applyAlignment="1">
      <alignment horizontal="center" vertical="center" wrapText="1"/>
    </xf>
    <xf numFmtId="0" fontId="2" fillId="3" borderId="6" xfId="2" applyFont="1" applyFill="1" applyBorder="1" applyAlignment="1">
      <alignment horizontal="center" vertical="center"/>
    </xf>
    <xf numFmtId="0" fontId="2" fillId="3" borderId="110" xfId="2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41" fontId="14" fillId="2" borderId="1" xfId="0" applyNumberFormat="1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center" vertical="center"/>
    </xf>
    <xf numFmtId="41" fontId="14" fillId="0" borderId="1" xfId="1" applyFont="1" applyBorder="1" applyAlignment="1">
      <alignment horizontal="center" vertical="center"/>
    </xf>
    <xf numFmtId="41" fontId="14" fillId="0" borderId="1" xfId="1" applyFont="1" applyBorder="1" applyAlignment="1">
      <alignment horizontal="center"/>
    </xf>
    <xf numFmtId="0" fontId="14" fillId="0" borderId="8" xfId="0" applyFont="1" applyBorder="1" applyAlignment="1">
      <alignment horizontal="center" vertical="center"/>
    </xf>
    <xf numFmtId="41" fontId="14" fillId="0" borderId="1" xfId="0" applyNumberFormat="1" applyFont="1" applyBorder="1" applyAlignment="1">
      <alignment horizontal="center" vertical="center"/>
    </xf>
    <xf numFmtId="41" fontId="14" fillId="0" borderId="1" xfId="1" applyNumberFormat="1" applyFont="1" applyFill="1" applyBorder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/>
    </xf>
    <xf numFmtId="41" fontId="14" fillId="0" borderId="1" xfId="1" applyFont="1" applyFill="1" applyBorder="1" applyAlignment="1">
      <alignment horizontal="center" vertical="center"/>
    </xf>
    <xf numFmtId="41" fontId="14" fillId="0" borderId="1" xfId="1" applyNumberFormat="1" applyFont="1" applyBorder="1" applyAlignment="1">
      <alignment horizontal="center" vertical="center"/>
    </xf>
    <xf numFmtId="41" fontId="14" fillId="0" borderId="1" xfId="0" applyNumberFormat="1" applyFont="1" applyFill="1" applyBorder="1" applyAlignment="1">
      <alignment horizontal="center" vertical="center"/>
    </xf>
    <xf numFmtId="182" fontId="14" fillId="0" borderId="8" xfId="0" applyNumberFormat="1" applyFont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8" xfId="0" applyNumberFormat="1" applyFont="1" applyBorder="1" applyAlignment="1">
      <alignment horizontal="center" vertical="center"/>
    </xf>
    <xf numFmtId="41" fontId="14" fillId="0" borderId="1" xfId="0" quotePrefix="1" applyNumberFormat="1" applyFont="1" applyFill="1" applyBorder="1" applyAlignment="1">
      <alignment horizontal="center" vertical="center"/>
    </xf>
    <xf numFmtId="13" fontId="14" fillId="2" borderId="1" xfId="0" applyNumberFormat="1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 wrapText="1"/>
    </xf>
    <xf numFmtId="41" fontId="14" fillId="8" borderId="1" xfId="0" applyNumberFormat="1" applyFont="1" applyFill="1" applyBorder="1" applyAlignment="1">
      <alignment horizontal="center" vertical="center"/>
    </xf>
    <xf numFmtId="13" fontId="14" fillId="8" borderId="1" xfId="0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 wrapText="1"/>
    </xf>
    <xf numFmtId="0" fontId="14" fillId="8" borderId="1" xfId="0" applyNumberFormat="1" applyFont="1" applyFill="1" applyBorder="1" applyAlignment="1">
      <alignment horizontal="center" vertical="center" wrapText="1"/>
    </xf>
    <xf numFmtId="177" fontId="14" fillId="2" borderId="1" xfId="1" applyNumberFormat="1" applyFont="1" applyFill="1" applyBorder="1" applyAlignment="1">
      <alignment horizontal="center" vertical="center"/>
    </xf>
    <xf numFmtId="41" fontId="14" fillId="2" borderId="1" xfId="1" applyNumberFormat="1" applyFont="1" applyFill="1" applyBorder="1" applyAlignment="1">
      <alignment horizontal="center" vertical="center"/>
    </xf>
    <xf numFmtId="13" fontId="14" fillId="2" borderId="1" xfId="1" applyNumberFormat="1" applyFont="1" applyFill="1" applyBorder="1" applyAlignment="1">
      <alignment horizontal="center" vertical="center"/>
    </xf>
    <xf numFmtId="177" fontId="14" fillId="0" borderId="1" xfId="1" applyNumberFormat="1" applyFont="1" applyBorder="1" applyAlignment="1">
      <alignment horizontal="center" vertical="center"/>
    </xf>
    <xf numFmtId="13" fontId="14" fillId="0" borderId="1" xfId="1" applyNumberFormat="1" applyFont="1" applyBorder="1" applyAlignment="1">
      <alignment horizontal="center" vertical="center"/>
    </xf>
    <xf numFmtId="177" fontId="14" fillId="0" borderId="1" xfId="0" applyNumberFormat="1" applyFont="1" applyBorder="1" applyAlignment="1">
      <alignment horizontal="center" vertical="center"/>
    </xf>
    <xf numFmtId="0" fontId="14" fillId="2" borderId="1" xfId="0" quotePrefix="1" applyNumberFormat="1" applyFont="1" applyFill="1" applyBorder="1" applyAlignment="1">
      <alignment horizontal="center" vertical="center"/>
    </xf>
    <xf numFmtId="0" fontId="14" fillId="8" borderId="1" xfId="0" applyNumberFormat="1" applyFont="1" applyFill="1" applyBorder="1" applyAlignment="1">
      <alignment horizontal="center" vertical="center"/>
    </xf>
    <xf numFmtId="41" fontId="14" fillId="8" borderId="1" xfId="1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49" fontId="14" fillId="8" borderId="1" xfId="0" applyNumberFormat="1" applyFont="1" applyFill="1" applyBorder="1" applyAlignment="1">
      <alignment horizontal="center" vertical="center"/>
    </xf>
    <xf numFmtId="12" fontId="14" fillId="0" borderId="1" xfId="0" quotePrefix="1" applyNumberFormat="1" applyFont="1" applyBorder="1" applyAlignment="1">
      <alignment horizontal="center" vertical="center"/>
    </xf>
    <xf numFmtId="0" fontId="14" fillId="8" borderId="35" xfId="0" applyFont="1" applyFill="1" applyBorder="1" applyAlignment="1">
      <alignment horizontal="center" vertical="center" wrapText="1"/>
    </xf>
    <xf numFmtId="41" fontId="14" fillId="8" borderId="35" xfId="1" applyFont="1" applyFill="1" applyBorder="1" applyAlignment="1">
      <alignment horizontal="center" vertical="center" wrapText="1"/>
    </xf>
    <xf numFmtId="49" fontId="14" fillId="8" borderId="1" xfId="0" quotePrefix="1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shrinkToFit="1"/>
    </xf>
    <xf numFmtId="0" fontId="14" fillId="0" borderId="1" xfId="1" applyNumberFormat="1" applyFont="1" applyBorder="1" applyAlignment="1">
      <alignment horizontal="center" vertical="center" shrinkToFit="1"/>
    </xf>
    <xf numFmtId="17" fontId="14" fillId="0" borderId="1" xfId="0" applyNumberFormat="1" applyFont="1" applyBorder="1" applyAlignment="1">
      <alignment horizontal="center" vertical="center" shrinkToFit="1"/>
    </xf>
    <xf numFmtId="41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1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1" fontId="40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178" fontId="14" fillId="2" borderId="1" xfId="0" applyNumberFormat="1" applyFont="1" applyFill="1" applyBorder="1" applyAlignment="1">
      <alignment horizontal="center" vertical="center"/>
    </xf>
    <xf numFmtId="178" fontId="14" fillId="0" borderId="1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13" fontId="14" fillId="0" borderId="1" xfId="0" applyNumberFormat="1" applyFont="1" applyFill="1" applyBorder="1" applyAlignment="1">
      <alignment horizontal="center" vertical="center" wrapText="1"/>
    </xf>
    <xf numFmtId="13" fontId="14" fillId="0" borderId="1" xfId="0" applyNumberFormat="1" applyFont="1" applyBorder="1" applyAlignment="1">
      <alignment horizontal="center" vertical="center"/>
    </xf>
    <xf numFmtId="183" fontId="14" fillId="0" borderId="1" xfId="0" applyNumberFormat="1" applyFont="1" applyBorder="1" applyAlignment="1">
      <alignment horizontal="center" vertical="center"/>
    </xf>
    <xf numFmtId="179" fontId="14" fillId="2" borderId="1" xfId="0" applyNumberFormat="1" applyFont="1" applyFill="1" applyBorder="1" applyAlignment="1">
      <alignment horizontal="center" vertical="center"/>
    </xf>
    <xf numFmtId="179" fontId="14" fillId="0" borderId="1" xfId="0" applyNumberFormat="1" applyFont="1" applyBorder="1" applyAlignment="1">
      <alignment horizontal="center" vertical="center"/>
    </xf>
    <xf numFmtId="179" fontId="14" fillId="0" borderId="1" xfId="0" applyNumberFormat="1" applyFont="1" applyFill="1" applyBorder="1" applyAlignment="1">
      <alignment horizontal="center" vertical="center"/>
    </xf>
    <xf numFmtId="179" fontId="14" fillId="0" borderId="1" xfId="0" quotePrefix="1" applyNumberFormat="1" applyFont="1" applyBorder="1" applyAlignment="1">
      <alignment horizontal="center" vertical="center"/>
    </xf>
    <xf numFmtId="49" fontId="14" fillId="2" borderId="1" xfId="1" quotePrefix="1" applyNumberFormat="1" applyFont="1" applyFill="1" applyBorder="1" applyAlignment="1">
      <alignment horizontal="center" vertical="center"/>
    </xf>
    <xf numFmtId="41" fontId="14" fillId="9" borderId="1" xfId="1" applyNumberFormat="1" applyFont="1" applyFill="1" applyBorder="1" applyAlignment="1">
      <alignment horizontal="center" vertical="center"/>
    </xf>
    <xf numFmtId="41" fontId="14" fillId="0" borderId="1" xfId="1" quotePrefix="1" applyFont="1" applyBorder="1" applyAlignment="1">
      <alignment horizontal="center" vertical="center"/>
    </xf>
    <xf numFmtId="41" fontId="14" fillId="8" borderId="1" xfId="1" applyNumberFormat="1" applyFont="1" applyFill="1" applyBorder="1" applyAlignment="1">
      <alignment horizontal="center" vertical="center"/>
    </xf>
    <xf numFmtId="184" fontId="14" fillId="2" borderId="1" xfId="0" quotePrefix="1" applyNumberFormat="1" applyFont="1" applyFill="1" applyBorder="1" applyAlignment="1">
      <alignment horizontal="center" vertical="center"/>
    </xf>
    <xf numFmtId="182" fontId="14" fillId="2" borderId="1" xfId="0" applyNumberFormat="1" applyFont="1" applyFill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41" fontId="14" fillId="0" borderId="14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41" fontId="45" fillId="0" borderId="13" xfId="0" applyNumberFormat="1" applyFont="1" applyBorder="1" applyAlignment="1">
      <alignment horizontal="center" vertical="center"/>
    </xf>
    <xf numFmtId="41" fontId="45" fillId="0" borderId="0" xfId="0" applyNumberFormat="1" applyFont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41" fontId="14" fillId="0" borderId="13" xfId="0" applyNumberFormat="1" applyFont="1" applyBorder="1" applyAlignment="1">
      <alignment horizontal="center" vertical="center"/>
    </xf>
    <xf numFmtId="182" fontId="14" fillId="0" borderId="1" xfId="0" quotePrefix="1" applyNumberFormat="1" applyFont="1" applyFill="1" applyBorder="1" applyAlignment="1">
      <alignment horizontal="center" vertical="center"/>
    </xf>
    <xf numFmtId="41" fontId="14" fillId="8" borderId="13" xfId="0" applyNumberFormat="1" applyFont="1" applyFill="1" applyBorder="1" applyAlignment="1">
      <alignment horizontal="center" vertical="center"/>
    </xf>
    <xf numFmtId="0" fontId="14" fillId="8" borderId="8" xfId="0" applyFont="1" applyFill="1" applyBorder="1" applyAlignment="1">
      <alignment horizontal="center" vertical="center"/>
    </xf>
    <xf numFmtId="41" fontId="14" fillId="0" borderId="13" xfId="1" applyFont="1" applyBorder="1" applyAlignment="1">
      <alignment horizontal="center" vertical="center"/>
    </xf>
    <xf numFmtId="49" fontId="14" fillId="0" borderId="1" xfId="0" quotePrefix="1" applyNumberFormat="1" applyFont="1" applyBorder="1" applyAlignment="1">
      <alignment horizontal="center" vertical="center"/>
    </xf>
    <xf numFmtId="41" fontId="14" fillId="0" borderId="0" xfId="0" applyNumberFormat="1" applyFont="1" applyBorder="1" applyAlignment="1">
      <alignment horizontal="center" vertical="center"/>
    </xf>
    <xf numFmtId="182" fontId="14" fillId="0" borderId="1" xfId="0" quotePrefix="1" applyNumberFormat="1" applyFont="1" applyBorder="1" applyAlignment="1">
      <alignment horizontal="center" vertical="center"/>
    </xf>
    <xf numFmtId="49" fontId="14" fillId="0" borderId="1" xfId="1" applyNumberFormat="1" applyFont="1" applyBorder="1" applyAlignment="1">
      <alignment horizontal="center" vertical="center"/>
    </xf>
    <xf numFmtId="185" fontId="14" fillId="0" borderId="1" xfId="1" applyNumberFormat="1" applyFont="1" applyBorder="1" applyAlignment="1">
      <alignment horizontal="center" vertical="center"/>
    </xf>
    <xf numFmtId="41" fontId="14" fillId="0" borderId="0" xfId="1" applyNumberFormat="1" applyFont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" xfId="0" quotePrefix="1" applyNumberFormat="1" applyFont="1" applyBorder="1" applyAlignment="1">
      <alignment horizontal="center" vertical="center"/>
    </xf>
    <xf numFmtId="0" fontId="14" fillId="8" borderId="13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/>
    </xf>
    <xf numFmtId="41" fontId="14" fillId="9" borderId="1" xfId="0" applyNumberFormat="1" applyFont="1" applyFill="1" applyBorder="1" applyAlignment="1">
      <alignment horizontal="right" vertical="center"/>
    </xf>
    <xf numFmtId="41" fontId="14" fillId="9" borderId="1" xfId="0" applyNumberFormat="1" applyFont="1" applyFill="1" applyBorder="1" applyAlignment="1">
      <alignment horizontal="center" vertical="center"/>
    </xf>
    <xf numFmtId="41" fontId="14" fillId="0" borderId="1" xfId="0" applyNumberFormat="1" applyFont="1" applyFill="1" applyBorder="1" applyAlignment="1">
      <alignment horizontal="right" vertical="center"/>
    </xf>
    <xf numFmtId="41" fontId="14" fillId="0" borderId="1" xfId="1" applyNumberFormat="1" applyFont="1" applyFill="1" applyBorder="1" applyAlignment="1">
      <alignment horizontal="right" vertical="center"/>
    </xf>
    <xf numFmtId="41" fontId="14" fillId="0" borderId="1" xfId="5" applyNumberFormat="1" applyFont="1" applyFill="1" applyBorder="1" applyAlignment="1">
      <alignment horizontal="right" vertical="center"/>
    </xf>
    <xf numFmtId="41" fontId="14" fillId="0" borderId="1" xfId="5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13" fontId="14" fillId="0" borderId="1" xfId="0" applyNumberFormat="1" applyFont="1" applyFill="1" applyBorder="1" applyAlignment="1">
      <alignment horizontal="center" vertical="center"/>
    </xf>
    <xf numFmtId="41" fontId="14" fillId="2" borderId="1" xfId="1" applyNumberFormat="1" applyFont="1" applyFill="1" applyBorder="1" applyAlignment="1">
      <alignment horizontal="right" vertical="center"/>
    </xf>
    <xf numFmtId="41" fontId="14" fillId="0" borderId="1" xfId="1" applyNumberFormat="1" applyFont="1" applyBorder="1" applyAlignment="1">
      <alignment horizontal="right" vertical="center"/>
    </xf>
    <xf numFmtId="41" fontId="14" fillId="2" borderId="1" xfId="0" applyNumberFormat="1" applyFont="1" applyFill="1" applyBorder="1" applyAlignment="1">
      <alignment horizontal="right" vertical="center"/>
    </xf>
    <xf numFmtId="0" fontId="14" fillId="2" borderId="4" xfId="0" applyFont="1" applyFill="1" applyBorder="1" applyAlignment="1">
      <alignment horizontal="center" vertical="center"/>
    </xf>
    <xf numFmtId="41" fontId="14" fillId="2" borderId="4" xfId="0" applyNumberFormat="1" applyFont="1" applyFill="1" applyBorder="1" applyAlignment="1">
      <alignment horizontal="center" vertical="center"/>
    </xf>
    <xf numFmtId="0" fontId="14" fillId="2" borderId="4" xfId="0" applyNumberFormat="1" applyFont="1" applyFill="1" applyBorder="1" applyAlignment="1">
      <alignment horizontal="center" vertical="center"/>
    </xf>
    <xf numFmtId="41" fontId="0" fillId="3" borderId="6" xfId="0" applyNumberForma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41" fontId="8" fillId="0" borderId="4" xfId="0" applyNumberFormat="1" applyFont="1" applyFill="1" applyBorder="1" applyAlignment="1">
      <alignment vertical="center"/>
    </xf>
    <xf numFmtId="41" fontId="8" fillId="9" borderId="4" xfId="0" applyNumberFormat="1" applyFont="1" applyFill="1" applyBorder="1" applyAlignment="1">
      <alignment vertical="center"/>
    </xf>
    <xf numFmtId="41" fontId="8" fillId="0" borderId="90" xfId="0" applyNumberFormat="1" applyFont="1" applyFill="1" applyBorder="1" applyAlignment="1">
      <alignment vertical="center"/>
    </xf>
    <xf numFmtId="0" fontId="36" fillId="0" borderId="0" xfId="3" applyFont="1" applyBorder="1" applyAlignment="1">
      <alignment horizontal="justify" vertical="center" wrapText="1"/>
    </xf>
    <xf numFmtId="0" fontId="33" fillId="0" borderId="26" xfId="3" applyFont="1" applyBorder="1" applyAlignment="1">
      <alignment horizontal="center" vertical="center" wrapText="1"/>
    </xf>
    <xf numFmtId="0" fontId="33" fillId="0" borderId="29" xfId="3" applyFont="1" applyBorder="1" applyAlignment="1">
      <alignment horizontal="center" vertical="center" wrapText="1"/>
    </xf>
    <xf numFmtId="0" fontId="33" fillId="0" borderId="28" xfId="3" applyFont="1" applyBorder="1" applyAlignment="1">
      <alignment horizontal="center" vertical="center" wrapText="1"/>
    </xf>
    <xf numFmtId="0" fontId="33" fillId="0" borderId="17" xfId="3" applyFont="1" applyBorder="1" applyAlignment="1">
      <alignment horizontal="center" vertical="center" wrapText="1"/>
    </xf>
    <xf numFmtId="0" fontId="33" fillId="0" borderId="18" xfId="3" applyFont="1" applyBorder="1" applyAlignment="1">
      <alignment horizontal="center" vertical="center" wrapText="1"/>
    </xf>
    <xf numFmtId="0" fontId="33" fillId="0" borderId="19" xfId="3" applyFont="1" applyBorder="1" applyAlignment="1">
      <alignment horizontal="justify" vertical="center" wrapText="1"/>
    </xf>
    <xf numFmtId="0" fontId="33" fillId="0" borderId="20" xfId="3" applyFont="1" applyBorder="1" applyAlignment="1">
      <alignment horizontal="justify" vertical="center" wrapText="1"/>
    </xf>
    <xf numFmtId="0" fontId="34" fillId="7" borderId="21" xfId="3" applyFont="1" applyFill="1" applyBorder="1" applyAlignment="1">
      <alignment horizontal="center" vertical="center" wrapText="1"/>
    </xf>
    <xf numFmtId="0" fontId="34" fillId="7" borderId="22" xfId="3" applyFont="1" applyFill="1" applyBorder="1" applyAlignment="1">
      <alignment horizontal="center" vertical="center" wrapText="1"/>
    </xf>
    <xf numFmtId="0" fontId="33" fillId="0" borderId="23" xfId="3" applyFont="1" applyBorder="1" applyAlignment="1">
      <alignment horizontal="justify" vertical="center" wrapText="1"/>
    </xf>
    <xf numFmtId="0" fontId="33" fillId="0" borderId="24" xfId="3" applyFont="1" applyBorder="1" applyAlignment="1">
      <alignment horizontal="center" vertical="center" wrapText="1"/>
    </xf>
    <xf numFmtId="0" fontId="33" fillId="0" borderId="25" xfId="3" applyFont="1" applyBorder="1" applyAlignment="1">
      <alignment horizontal="center" vertical="center" wrapText="1"/>
    </xf>
    <xf numFmtId="0" fontId="33" fillId="0" borderId="0" xfId="3" applyFont="1" applyBorder="1" applyAlignment="1">
      <alignment horizontal="center" vertical="center" wrapText="1"/>
    </xf>
    <xf numFmtId="0" fontId="33" fillId="0" borderId="27" xfId="3" applyFont="1" applyBorder="1" applyAlignment="1">
      <alignment horizontal="center" vertical="center" wrapText="1"/>
    </xf>
    <xf numFmtId="41" fontId="8" fillId="0" borderId="0" xfId="0" applyNumberFormat="1" applyFont="1" applyBorder="1" applyAlignment="1">
      <alignment horizontal="center" vertical="center"/>
    </xf>
    <xf numFmtId="41" fontId="25" fillId="0" borderId="0" xfId="0" applyNumberFormat="1" applyFont="1" applyAlignment="1">
      <alignment horizontal="center" vertical="center"/>
    </xf>
    <xf numFmtId="41" fontId="10" fillId="0" borderId="0" xfId="0" applyNumberFormat="1" applyFont="1" applyAlignment="1">
      <alignment horizontal="center" vertical="center"/>
    </xf>
    <xf numFmtId="41" fontId="10" fillId="3" borderId="1" xfId="0" applyNumberFormat="1" applyFont="1" applyFill="1" applyBorder="1" applyAlignment="1">
      <alignment horizontal="center" vertical="center"/>
    </xf>
    <xf numFmtId="41" fontId="10" fillId="3" borderId="5" xfId="0" applyNumberFormat="1" applyFont="1" applyFill="1" applyBorder="1" applyAlignment="1">
      <alignment horizontal="center" vertical="center"/>
    </xf>
    <xf numFmtId="41" fontId="10" fillId="0" borderId="0" xfId="0" applyNumberFormat="1" applyFont="1" applyAlignment="1">
      <alignment horizontal="left" vertical="center"/>
    </xf>
    <xf numFmtId="41" fontId="23" fillId="5" borderId="1" xfId="0" applyNumberFormat="1" applyFont="1" applyFill="1" applyBorder="1" applyAlignment="1">
      <alignment horizontal="center" vertical="center"/>
    </xf>
    <xf numFmtId="41" fontId="23" fillId="5" borderId="5" xfId="0" applyNumberFormat="1" applyFont="1" applyFill="1" applyBorder="1" applyAlignment="1">
      <alignment horizontal="center" vertical="center"/>
    </xf>
    <xf numFmtId="41" fontId="22" fillId="6" borderId="1" xfId="0" applyNumberFormat="1" applyFont="1" applyFill="1" applyBorder="1" applyAlignment="1">
      <alignment horizontal="center" vertical="center"/>
    </xf>
    <xf numFmtId="41" fontId="22" fillId="2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41" fontId="13" fillId="0" borderId="0" xfId="0" applyNumberFormat="1" applyFont="1" applyAlignment="1">
      <alignment horizontal="center" vertical="center"/>
    </xf>
    <xf numFmtId="0" fontId="0" fillId="3" borderId="49" xfId="0" applyFont="1" applyFill="1" applyBorder="1" applyAlignment="1">
      <alignment horizontal="center" vertical="center"/>
    </xf>
    <xf numFmtId="0" fontId="0" fillId="3" borderId="52" xfId="0" applyFont="1" applyFill="1" applyBorder="1" applyAlignment="1">
      <alignment horizontal="center" vertical="center"/>
    </xf>
    <xf numFmtId="0" fontId="0" fillId="3" borderId="81" xfId="0" applyFont="1" applyFill="1" applyBorder="1" applyAlignment="1">
      <alignment horizontal="center" vertical="center" wrapText="1"/>
    </xf>
    <xf numFmtId="0" fontId="0" fillId="3" borderId="82" xfId="0" applyFont="1" applyFill="1" applyBorder="1" applyAlignment="1">
      <alignment horizontal="center" vertical="center" wrapText="1"/>
    </xf>
    <xf numFmtId="0" fontId="0" fillId="3" borderId="38" xfId="0" applyFont="1" applyFill="1" applyBorder="1" applyAlignment="1">
      <alignment horizontal="center" vertical="center"/>
    </xf>
    <xf numFmtId="0" fontId="0" fillId="3" borderId="39" xfId="0" applyFont="1" applyFill="1" applyBorder="1" applyAlignment="1">
      <alignment horizontal="center" vertical="center"/>
    </xf>
    <xf numFmtId="0" fontId="0" fillId="3" borderId="50" xfId="0" applyFont="1" applyFill="1" applyBorder="1" applyAlignment="1">
      <alignment horizontal="center" vertical="center" wrapText="1"/>
    </xf>
    <xf numFmtId="0" fontId="0" fillId="3" borderId="69" xfId="0" applyFont="1" applyFill="1" applyBorder="1" applyAlignment="1">
      <alignment horizontal="center" vertical="center" wrapText="1"/>
    </xf>
    <xf numFmtId="0" fontId="0" fillId="6" borderId="51" xfId="0" applyFont="1" applyFill="1" applyBorder="1" applyAlignment="1">
      <alignment horizontal="center" vertical="center" wrapText="1"/>
    </xf>
    <xf numFmtId="0" fontId="0" fillId="6" borderId="54" xfId="0" applyFont="1" applyFill="1" applyBorder="1" applyAlignment="1">
      <alignment horizontal="center" vertical="center" wrapText="1"/>
    </xf>
    <xf numFmtId="0" fontId="0" fillId="3" borderId="84" xfId="0" applyFont="1" applyFill="1" applyBorder="1" applyAlignment="1">
      <alignment horizontal="center" vertical="center" wrapText="1"/>
    </xf>
    <xf numFmtId="0" fontId="1" fillId="3" borderId="84" xfId="0" applyFont="1" applyFill="1" applyBorder="1" applyAlignment="1">
      <alignment horizontal="center" vertical="center"/>
    </xf>
    <xf numFmtId="0" fontId="0" fillId="3" borderId="40" xfId="0" applyFont="1" applyFill="1" applyBorder="1" applyAlignment="1">
      <alignment horizontal="center" vertical="center"/>
    </xf>
    <xf numFmtId="0" fontId="0" fillId="3" borderId="41" xfId="0" applyFont="1" applyFill="1" applyBorder="1" applyAlignment="1">
      <alignment horizontal="center" vertical="center"/>
    </xf>
    <xf numFmtId="0" fontId="0" fillId="3" borderId="60" xfId="0" applyFont="1" applyFill="1" applyBorder="1" applyAlignment="1">
      <alignment horizontal="center" vertical="center"/>
    </xf>
    <xf numFmtId="41" fontId="1" fillId="2" borderId="91" xfId="0" applyNumberFormat="1" applyFont="1" applyFill="1" applyBorder="1" applyAlignment="1">
      <alignment horizontal="center" vertical="center"/>
    </xf>
    <xf numFmtId="41" fontId="1" fillId="2" borderId="95" xfId="0" applyNumberFormat="1" applyFont="1" applyFill="1" applyBorder="1" applyAlignment="1">
      <alignment horizontal="center" vertical="center"/>
    </xf>
    <xf numFmtId="41" fontId="0" fillId="2" borderId="40" xfId="0" applyNumberFormat="1" applyFill="1" applyBorder="1" applyAlignment="1">
      <alignment horizontal="center" vertical="center"/>
    </xf>
    <xf numFmtId="41" fontId="0" fillId="2" borderId="60" xfId="0" applyNumberFormat="1" applyFill="1" applyBorder="1" applyAlignment="1">
      <alignment horizontal="center" vertical="center"/>
    </xf>
    <xf numFmtId="41" fontId="25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41" fontId="0" fillId="2" borderId="92" xfId="0" applyNumberFormat="1" applyFill="1" applyBorder="1" applyAlignment="1">
      <alignment horizontal="center" vertical="center" wrapText="1"/>
    </xf>
    <xf numFmtId="41" fontId="1" fillId="2" borderId="31" xfId="0" applyNumberFormat="1" applyFont="1" applyFill="1" applyBorder="1" applyAlignment="1">
      <alignment horizontal="center" vertical="center" wrapText="1"/>
    </xf>
    <xf numFmtId="41" fontId="0" fillId="2" borderId="93" xfId="0" applyNumberFormat="1" applyFill="1" applyBorder="1" applyAlignment="1">
      <alignment horizontal="center" vertical="center" wrapText="1"/>
    </xf>
    <xf numFmtId="41" fontId="1" fillId="2" borderId="57" xfId="0" applyNumberFormat="1" applyFont="1" applyFill="1" applyBorder="1" applyAlignment="1">
      <alignment horizontal="center" vertical="center"/>
    </xf>
    <xf numFmtId="41" fontId="1" fillId="2" borderId="59" xfId="0" applyNumberFormat="1" applyFont="1" applyFill="1" applyBorder="1" applyAlignment="1">
      <alignment horizontal="center" vertical="center"/>
    </xf>
    <xf numFmtId="41" fontId="1" fillId="2" borderId="61" xfId="0" applyNumberFormat="1" applyFont="1" applyFill="1" applyBorder="1" applyAlignment="1">
      <alignment horizontal="center" vertical="center"/>
    </xf>
    <xf numFmtId="41" fontId="1" fillId="2" borderId="56" xfId="0" applyNumberFormat="1" applyFont="1" applyFill="1" applyBorder="1" applyAlignment="1">
      <alignment horizontal="center" vertical="center"/>
    </xf>
    <xf numFmtId="41" fontId="1" fillId="2" borderId="31" xfId="0" applyNumberFormat="1" applyFont="1" applyFill="1" applyBorder="1" applyAlignment="1">
      <alignment horizontal="center" vertical="center"/>
    </xf>
    <xf numFmtId="0" fontId="1" fillId="2" borderId="94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41" fontId="19" fillId="2" borderId="51" xfId="0" applyNumberFormat="1" applyFont="1" applyFill="1" applyBorder="1" applyAlignment="1">
      <alignment horizontal="center" vertical="center" wrapText="1"/>
    </xf>
    <xf numFmtId="41" fontId="19" fillId="2" borderId="96" xfId="0" applyNumberFormat="1" applyFont="1" applyFill="1" applyBorder="1" applyAlignment="1">
      <alignment horizontal="center" vertical="center" wrapText="1"/>
    </xf>
    <xf numFmtId="41" fontId="2" fillId="3" borderId="86" xfId="0" applyNumberFormat="1" applyFont="1" applyFill="1" applyBorder="1" applyAlignment="1">
      <alignment horizontal="center" vertical="center"/>
    </xf>
    <xf numFmtId="41" fontId="2" fillId="3" borderId="100" xfId="0" applyNumberFormat="1" applyFont="1" applyFill="1" applyBorder="1" applyAlignment="1">
      <alignment horizontal="center" vertical="center"/>
    </xf>
    <xf numFmtId="41" fontId="2" fillId="3" borderId="101" xfId="0" applyNumberFormat="1" applyFont="1" applyFill="1" applyBorder="1" applyAlignment="1">
      <alignment horizontal="center" vertical="center"/>
    </xf>
    <xf numFmtId="41" fontId="2" fillId="3" borderId="99" xfId="0" applyNumberFormat="1" applyFont="1" applyFill="1" applyBorder="1" applyAlignment="1">
      <alignment horizontal="center" vertical="center" wrapText="1"/>
    </xf>
    <xf numFmtId="41" fontId="2" fillId="3" borderId="74" xfId="0" applyNumberFormat="1" applyFont="1" applyFill="1" applyBorder="1" applyAlignment="1">
      <alignment horizontal="center" vertical="center" wrapText="1"/>
    </xf>
    <xf numFmtId="41" fontId="2" fillId="3" borderId="98" xfId="0" applyNumberFormat="1" applyFont="1" applyFill="1" applyBorder="1" applyAlignment="1">
      <alignment horizontal="center" vertical="center"/>
    </xf>
    <xf numFmtId="41" fontId="2" fillId="3" borderId="102" xfId="0" applyNumberFormat="1" applyFont="1" applyFill="1" applyBorder="1" applyAlignment="1">
      <alignment horizontal="center" vertical="center"/>
    </xf>
    <xf numFmtId="41" fontId="2" fillId="3" borderId="84" xfId="0" applyNumberFormat="1" applyFont="1" applyFill="1" applyBorder="1" applyAlignment="1">
      <alignment horizontal="center" vertical="center" wrapText="1"/>
    </xf>
    <xf numFmtId="41" fontId="2" fillId="3" borderId="100" xfId="0" applyNumberFormat="1" applyFont="1" applyFill="1" applyBorder="1" applyAlignment="1">
      <alignment horizontal="center" vertical="center" wrapText="1"/>
    </xf>
    <xf numFmtId="41" fontId="2" fillId="3" borderId="94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1" fontId="5" fillId="0" borderId="0" xfId="0" applyNumberFormat="1" applyFont="1" applyFill="1" applyBorder="1" applyAlignment="1">
      <alignment horizontal="center" vertical="center"/>
    </xf>
    <xf numFmtId="41" fontId="2" fillId="3" borderId="1" xfId="0" applyNumberFormat="1" applyFont="1" applyFill="1" applyBorder="1" applyAlignment="1">
      <alignment horizontal="center" vertical="center"/>
    </xf>
    <xf numFmtId="41" fontId="2" fillId="3" borderId="1" xfId="0" applyNumberFormat="1" applyFont="1" applyFill="1" applyBorder="1" applyAlignment="1">
      <alignment horizontal="center" vertical="center" wrapText="1"/>
    </xf>
    <xf numFmtId="41" fontId="2" fillId="3" borderId="6" xfId="0" applyNumberFormat="1" applyFont="1" applyFill="1" applyBorder="1" applyAlignment="1">
      <alignment horizontal="center" vertical="center"/>
    </xf>
    <xf numFmtId="41" fontId="2" fillId="3" borderId="85" xfId="0" applyNumberFormat="1" applyFont="1" applyFill="1" applyBorder="1" applyAlignment="1">
      <alignment horizontal="center" vertical="center"/>
    </xf>
    <xf numFmtId="41" fontId="0" fillId="3" borderId="81" xfId="0" applyNumberFormat="1" applyFill="1" applyBorder="1" applyAlignment="1">
      <alignment horizontal="center" vertical="center"/>
    </xf>
    <xf numFmtId="41" fontId="2" fillId="3" borderId="77" xfId="0" applyNumberFormat="1" applyFont="1" applyFill="1" applyBorder="1" applyAlignment="1">
      <alignment horizontal="center" vertical="center"/>
    </xf>
    <xf numFmtId="41" fontId="2" fillId="3" borderId="110" xfId="0" applyNumberFormat="1" applyFont="1" applyFill="1" applyBorder="1" applyAlignment="1">
      <alignment horizontal="center" vertical="center"/>
    </xf>
    <xf numFmtId="41" fontId="2" fillId="3" borderId="49" xfId="0" applyNumberFormat="1" applyFont="1" applyFill="1" applyBorder="1" applyAlignment="1">
      <alignment horizontal="center" vertical="center"/>
    </xf>
    <xf numFmtId="41" fontId="2" fillId="3" borderId="79" xfId="0" applyNumberFormat="1" applyFont="1" applyFill="1" applyBorder="1" applyAlignment="1">
      <alignment horizontal="center" vertical="center"/>
    </xf>
    <xf numFmtId="41" fontId="2" fillId="3" borderId="109" xfId="0" applyNumberFormat="1" applyFont="1" applyFill="1" applyBorder="1" applyAlignment="1">
      <alignment horizontal="center" vertical="center"/>
    </xf>
    <xf numFmtId="41" fontId="11" fillId="0" borderId="0" xfId="0" applyNumberFormat="1" applyFont="1" applyBorder="1" applyAlignment="1">
      <alignment horizontal="right" vertical="center"/>
    </xf>
    <xf numFmtId="0" fontId="29" fillId="0" borderId="0" xfId="0" applyFont="1" applyAlignment="1">
      <alignment horizontal="center"/>
    </xf>
    <xf numFmtId="41" fontId="2" fillId="3" borderId="85" xfId="0" applyNumberFormat="1" applyFont="1" applyFill="1" applyBorder="1" applyAlignment="1">
      <alignment horizontal="center" vertical="center" wrapText="1"/>
    </xf>
    <xf numFmtId="41" fontId="2" fillId="3" borderId="81" xfId="0" applyNumberFormat="1" applyFont="1" applyFill="1" applyBorder="1" applyAlignment="1">
      <alignment horizontal="center" vertical="center"/>
    </xf>
    <xf numFmtId="41" fontId="2" fillId="3" borderId="111" xfId="0" applyNumberFormat="1" applyFont="1" applyFill="1" applyBorder="1" applyAlignment="1">
      <alignment horizontal="center" vertical="center"/>
    </xf>
    <xf numFmtId="41" fontId="2" fillId="3" borderId="94" xfId="0" applyNumberFormat="1" applyFont="1" applyFill="1" applyBorder="1" applyAlignment="1">
      <alignment horizontal="center" vertical="center"/>
    </xf>
    <xf numFmtId="41" fontId="0" fillId="3" borderId="110" xfId="0" applyNumberFormat="1" applyFill="1" applyBorder="1" applyAlignment="1">
      <alignment horizontal="center" vertical="center"/>
    </xf>
    <xf numFmtId="176" fontId="25" fillId="0" borderId="0" xfId="0" applyNumberFormat="1" applyFont="1" applyAlignment="1">
      <alignment horizontal="center" vertical="center" wrapText="1"/>
    </xf>
    <xf numFmtId="176" fontId="2" fillId="3" borderId="115" xfId="0" applyNumberFormat="1" applyFont="1" applyFill="1" applyBorder="1" applyAlignment="1">
      <alignment horizontal="center" vertical="center" wrapText="1"/>
    </xf>
    <xf numFmtId="176" fontId="2" fillId="3" borderId="116" xfId="0" applyNumberFormat="1" applyFont="1" applyFill="1" applyBorder="1" applyAlignment="1">
      <alignment horizontal="center" vertical="center" wrapText="1"/>
    </xf>
    <xf numFmtId="176" fontId="2" fillId="3" borderId="117" xfId="0" applyNumberFormat="1" applyFont="1" applyFill="1" applyBorder="1" applyAlignment="1">
      <alignment horizontal="center" vertical="center" wrapText="1"/>
    </xf>
    <xf numFmtId="176" fontId="14" fillId="0" borderId="0" xfId="0" applyNumberFormat="1" applyFont="1" applyAlignment="1">
      <alignment horizontal="center" vertical="center" wrapText="1"/>
    </xf>
    <xf numFmtId="0" fontId="19" fillId="5" borderId="104" xfId="2" applyFont="1" applyFill="1" applyBorder="1" applyAlignment="1">
      <alignment horizontal="center" vertical="center"/>
    </xf>
    <xf numFmtId="0" fontId="19" fillId="5" borderId="17" xfId="2" applyFont="1" applyFill="1" applyBorder="1" applyAlignment="1">
      <alignment horizontal="center" vertical="center"/>
    </xf>
    <xf numFmtId="0" fontId="19" fillId="5" borderId="105" xfId="2" applyFont="1" applyFill="1" applyBorder="1" applyAlignment="1">
      <alignment horizontal="center" vertical="center"/>
    </xf>
    <xf numFmtId="0" fontId="19" fillId="5" borderId="8" xfId="2" applyFont="1" applyFill="1" applyBorder="1" applyAlignment="1">
      <alignment horizontal="center" vertical="center"/>
    </xf>
    <xf numFmtId="0" fontId="25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2" fillId="3" borderId="91" xfId="2" applyFont="1" applyFill="1" applyBorder="1" applyAlignment="1">
      <alignment horizontal="center" vertical="center"/>
    </xf>
    <xf numFmtId="0" fontId="2" fillId="3" borderId="95" xfId="2" applyFont="1" applyFill="1" applyBorder="1" applyAlignment="1">
      <alignment horizontal="center" vertical="center"/>
    </xf>
    <xf numFmtId="0" fontId="2" fillId="3" borderId="86" xfId="2" applyFont="1" applyFill="1" applyBorder="1" applyAlignment="1">
      <alignment horizontal="center" vertical="center"/>
    </xf>
    <xf numFmtId="0" fontId="2" fillId="3" borderId="84" xfId="2" applyFont="1" applyFill="1" applyBorder="1" applyAlignment="1">
      <alignment horizontal="center" vertical="center"/>
    </xf>
    <xf numFmtId="0" fontId="2" fillId="3" borderId="120" xfId="2" applyFont="1" applyFill="1" applyBorder="1" applyAlignment="1">
      <alignment horizontal="center" vertical="center"/>
    </xf>
    <xf numFmtId="0" fontId="2" fillId="3" borderId="92" xfId="2" applyFont="1" applyFill="1" applyBorder="1" applyAlignment="1">
      <alignment horizontal="center" vertical="center" wrapText="1"/>
    </xf>
    <xf numFmtId="0" fontId="2" fillId="3" borderId="31" xfId="2" applyFont="1" applyFill="1" applyBorder="1" applyAlignment="1">
      <alignment horizontal="center" vertical="center" wrapText="1"/>
    </xf>
    <xf numFmtId="0" fontId="28" fillId="0" borderId="0" xfId="2" applyFont="1" applyAlignment="1">
      <alignment horizontal="center" vertical="center"/>
    </xf>
    <xf numFmtId="0" fontId="27" fillId="0" borderId="0" xfId="2" applyFont="1" applyAlignment="1">
      <alignment horizontal="center" vertical="center"/>
    </xf>
    <xf numFmtId="0" fontId="2" fillId="3" borderId="92" xfId="2" applyFont="1" applyFill="1" applyBorder="1" applyAlignment="1">
      <alignment horizontal="center" vertical="center"/>
    </xf>
    <xf numFmtId="0" fontId="2" fillId="3" borderId="31" xfId="2" applyFont="1" applyFill="1" applyBorder="1" applyAlignment="1">
      <alignment horizontal="center" vertical="center"/>
    </xf>
    <xf numFmtId="41" fontId="0" fillId="3" borderId="14" xfId="0" applyNumberFormat="1" applyFill="1" applyBorder="1" applyAlignment="1">
      <alignment horizontal="center" vertical="center" wrapText="1"/>
    </xf>
    <xf numFmtId="41" fontId="0" fillId="3" borderId="31" xfId="0" applyNumberForma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41" fontId="0" fillId="3" borderId="5" xfId="0" applyNumberFormat="1" applyFill="1" applyBorder="1" applyAlignment="1">
      <alignment horizontal="center" vertical="center" wrapText="1"/>
    </xf>
    <xf numFmtId="41" fontId="0" fillId="3" borderId="8" xfId="0" applyNumberFormat="1" applyFill="1" applyBorder="1" applyAlignment="1">
      <alignment horizontal="center" vertical="center" wrapText="1"/>
    </xf>
    <xf numFmtId="41" fontId="0" fillId="3" borderId="1" xfId="0" applyNumberFormat="1" applyFill="1" applyBorder="1" applyAlignment="1">
      <alignment horizontal="center" vertical="center" wrapText="1"/>
    </xf>
    <xf numFmtId="41" fontId="0" fillId="3" borderId="6" xfId="0" applyNumberForma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41" fontId="23" fillId="10" borderId="79" xfId="0" applyNumberFormat="1" applyFont="1" applyFill="1" applyBorder="1" applyAlignment="1">
      <alignment horizontal="right" vertical="center" wrapText="1"/>
    </xf>
    <xf numFmtId="41" fontId="22" fillId="9" borderId="79" xfId="0" applyNumberFormat="1" applyFont="1" applyFill="1" applyBorder="1" applyAlignment="1">
      <alignment horizontal="right" vertical="center" wrapText="1"/>
    </xf>
    <xf numFmtId="41" fontId="22" fillId="0" borderId="79" xfId="0" applyNumberFormat="1" applyFont="1" applyFill="1" applyBorder="1" applyAlignment="1">
      <alignment horizontal="right" vertical="center" wrapText="1"/>
    </xf>
    <xf numFmtId="41" fontId="23" fillId="10" borderId="78" xfId="0" applyNumberFormat="1" applyFont="1" applyFill="1" applyBorder="1" applyAlignment="1">
      <alignment horizontal="right" vertical="center" wrapText="1"/>
    </xf>
    <xf numFmtId="0" fontId="1" fillId="3" borderId="109" xfId="0" applyFont="1" applyFill="1" applyBorder="1" applyAlignment="1">
      <alignment horizontal="center" vertical="center" wrapText="1"/>
    </xf>
    <xf numFmtId="41" fontId="22" fillId="0" borderId="52" xfId="0" applyNumberFormat="1" applyFont="1" applyFill="1" applyBorder="1" applyAlignment="1">
      <alignment horizontal="right" vertical="center" wrapText="1"/>
    </xf>
  </cellXfs>
  <cellStyles count="6">
    <cellStyle name="쉼표 [0]" xfId="1" builtinId="6"/>
    <cellStyle name="표준" xfId="0" builtinId="0"/>
    <cellStyle name="표준 2" xfId="5"/>
    <cellStyle name="표준_2009년도 자치법규 운영현황(정리)" xfId="2"/>
    <cellStyle name="표준_순서" xfId="3"/>
    <cellStyle name="표준_주민조례 청구현황(최종 종합, ~'08.6)" xfId="4"/>
  </cellStyles>
  <dxfs count="0"/>
  <tableStyles count="0" defaultTableStyle="TableStyleMedium9" defaultPivotStyle="PivotStyleLight16"/>
  <colors>
    <mruColors>
      <color rgb="FFCCFFCC"/>
      <color rgb="FFFFFF99"/>
      <color rgb="FFFFFFCC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25" b="1" i="0" u="none" strike="noStrike" baseline="0">
                    <a:solidFill>
                      <a:srgbClr val="000000"/>
                    </a:solidFill>
                    <a:latin typeface="돋움"/>
                    <a:ea typeface="돋움"/>
                    <a:cs typeface="돋움"/>
                  </a:defRPr>
                </a:pPr>
                <a:endParaRPr lang="ko-K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'5.재의요구'!$A$63:$A$693</c:f>
              <c:numCache>
                <c:formatCode>_(* #,##0_);_(* \(#,##0\);_(* "-"_);_(@_)</c:formatCode>
                <c:ptCount val="631"/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38912"/>
        <c:axId val="120040832"/>
      </c:lineChart>
      <c:catAx>
        <c:axId val="120038912"/>
        <c:scaling>
          <c:orientation val="minMax"/>
        </c:scaling>
        <c:delete val="1"/>
        <c:axPos val="b"/>
        <c:numFmt formatCode="_(* #,##0_);_(* \(#,##0\);_(* &quot;-&quot;_);_(@_)" sourceLinked="1"/>
        <c:majorTickMark val="out"/>
        <c:minorTickMark val="none"/>
        <c:tickLblPos val="nextTo"/>
        <c:crossAx val="120040832"/>
        <c:crosses val="autoZero"/>
        <c:auto val="1"/>
        <c:lblAlgn val="ctr"/>
        <c:lblOffset val="100"/>
        <c:noMultiLvlLbl val="0"/>
      </c:catAx>
      <c:valAx>
        <c:axId val="120040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1200389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000000000000711" r="0.750000000000007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904875</xdr:colOff>
      <xdr:row>61</xdr:row>
      <xdr:rowOff>0</xdr:rowOff>
    </xdr:from>
    <xdr:to>
      <xdr:col>10</xdr:col>
      <xdr:colOff>533400</xdr:colOff>
      <xdr:row>61</xdr:row>
      <xdr:rowOff>0</xdr:rowOff>
    </xdr:to>
    <xdr:graphicFrame macro="">
      <xdr:nvGraphicFramePr>
        <xdr:cNvPr id="716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0</xdr:row>
      <xdr:rowOff>0</xdr:rowOff>
    </xdr:from>
    <xdr:to>
      <xdr:col>3</xdr:col>
      <xdr:colOff>1495425</xdr:colOff>
      <xdr:row>0</xdr:row>
      <xdr:rowOff>0</xdr:rowOff>
    </xdr:to>
    <xdr:sp macro="" textlink="">
      <xdr:nvSpPr>
        <xdr:cNvPr id="18433" name="Rectangle 1"/>
        <xdr:cNvSpPr>
          <a:spLocks noChangeArrowheads="1"/>
        </xdr:cNvSpPr>
      </xdr:nvSpPr>
      <xdr:spPr bwMode="auto">
        <a:xfrm>
          <a:off x="847725" y="0"/>
          <a:ext cx="1990725" cy="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ko-KR" altLang="en-US" sz="1400" b="1" i="0" strike="noStrike">
              <a:solidFill>
                <a:srgbClr val="000000"/>
              </a:solidFill>
              <a:latin typeface="굴림"/>
              <a:ea typeface="굴림"/>
            </a:rPr>
            <a:t>재의</a:t>
          </a:r>
          <a:r>
            <a:rPr lang="en-US" altLang="ko-KR" sz="1400" b="1" i="0" strike="noStrike">
              <a:solidFill>
                <a:srgbClr val="000000"/>
              </a:solidFill>
              <a:latin typeface="굴림"/>
              <a:ea typeface="굴림"/>
            </a:rPr>
            <a:t>·</a:t>
          </a:r>
          <a:r>
            <a:rPr lang="ko-KR" altLang="en-US" sz="1400" b="1" i="0" strike="noStrike">
              <a:solidFill>
                <a:srgbClr val="000000"/>
              </a:solidFill>
              <a:latin typeface="굴림"/>
              <a:ea typeface="굴림"/>
            </a:rPr>
            <a:t>제소내역</a:t>
          </a:r>
        </a:p>
      </xdr:txBody>
    </xdr:sp>
    <xdr:clientData/>
  </xdr:twoCellAnchor>
  <xdr:twoCellAnchor>
    <xdr:from>
      <xdr:col>2</xdr:col>
      <xdr:colOff>9525</xdr:colOff>
      <xdr:row>0</xdr:row>
      <xdr:rowOff>0</xdr:rowOff>
    </xdr:from>
    <xdr:to>
      <xdr:col>3</xdr:col>
      <xdr:colOff>1495425</xdr:colOff>
      <xdr:row>0</xdr:row>
      <xdr:rowOff>0</xdr:rowOff>
    </xdr:to>
    <xdr:sp macro="" textlink="">
      <xdr:nvSpPr>
        <xdr:cNvPr id="18445" name="Rectangle 13"/>
        <xdr:cNvSpPr>
          <a:spLocks noChangeArrowheads="1"/>
        </xdr:cNvSpPr>
      </xdr:nvSpPr>
      <xdr:spPr bwMode="auto">
        <a:xfrm>
          <a:off x="847725" y="0"/>
          <a:ext cx="1990725" cy="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ko-KR" altLang="en-US" sz="1400" b="1" i="0" strike="noStrike">
              <a:solidFill>
                <a:srgbClr val="000000"/>
              </a:solidFill>
              <a:latin typeface="굴림"/>
              <a:ea typeface="굴림"/>
            </a:rPr>
            <a:t>재의</a:t>
          </a:r>
          <a:r>
            <a:rPr lang="en-US" altLang="ko-KR" sz="1400" b="1" i="0" strike="noStrike">
              <a:solidFill>
                <a:srgbClr val="000000"/>
              </a:solidFill>
              <a:latin typeface="굴림"/>
              <a:ea typeface="굴림"/>
            </a:rPr>
            <a:t>·</a:t>
          </a:r>
          <a:r>
            <a:rPr lang="ko-KR" altLang="en-US" sz="1400" b="1" i="0" strike="noStrike">
              <a:solidFill>
                <a:srgbClr val="000000"/>
              </a:solidFill>
              <a:latin typeface="굴림"/>
              <a:ea typeface="굴림"/>
            </a:rPr>
            <a:t>제소내역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zoomScale="75" zoomScaleNormal="75" zoomScaleSheetLayoutView="100" workbookViewId="0">
      <selection activeCell="E1" sqref="E1"/>
    </sheetView>
  </sheetViews>
  <sheetFormatPr defaultRowHeight="13.5"/>
  <cols>
    <col min="1" max="1" width="5" customWidth="1"/>
    <col min="3" max="3" width="1.5546875" customWidth="1"/>
    <col min="4" max="4" width="11" customWidth="1"/>
    <col min="5" max="5" width="23.5546875" customWidth="1"/>
    <col min="6" max="6" width="13.109375" customWidth="1"/>
    <col min="7" max="7" width="8.109375" customWidth="1"/>
  </cols>
  <sheetData>
    <row r="1" spans="1:7" ht="51.75" customHeight="1">
      <c r="A1" s="78"/>
      <c r="B1" s="79"/>
      <c r="C1" s="79"/>
      <c r="D1" s="78"/>
      <c r="E1" s="78"/>
      <c r="F1" s="78"/>
      <c r="G1" s="78"/>
    </row>
    <row r="2" spans="1:7" ht="15.75" customHeight="1">
      <c r="A2" s="78"/>
      <c r="B2" s="613"/>
      <c r="C2" s="613"/>
      <c r="D2" s="614"/>
      <c r="E2" s="615" t="s">
        <v>171</v>
      </c>
      <c r="F2" s="617"/>
      <c r="G2" s="613"/>
    </row>
    <row r="3" spans="1:7" ht="27" customHeight="1" thickBot="1">
      <c r="A3" s="78"/>
      <c r="B3" s="618"/>
      <c r="C3" s="619"/>
      <c r="D3" s="619"/>
      <c r="E3" s="616"/>
      <c r="F3" s="619"/>
      <c r="G3" s="621"/>
    </row>
    <row r="4" spans="1:7" ht="25.5" customHeight="1" thickTop="1">
      <c r="A4" s="78"/>
      <c r="B4" s="608"/>
      <c r="C4" s="620"/>
      <c r="D4" s="620"/>
      <c r="E4" s="80"/>
      <c r="F4" s="620"/>
      <c r="G4" s="610"/>
    </row>
    <row r="5" spans="1:7" ht="45" customHeight="1">
      <c r="A5" s="78"/>
      <c r="B5" s="608"/>
      <c r="C5" s="146"/>
      <c r="D5" s="607" t="s">
        <v>231</v>
      </c>
      <c r="E5" s="607"/>
      <c r="F5" s="607"/>
      <c r="G5" s="610"/>
    </row>
    <row r="6" spans="1:7" ht="45" customHeight="1">
      <c r="A6" s="78"/>
      <c r="B6" s="608"/>
      <c r="C6" s="103"/>
      <c r="D6" s="607" t="s">
        <v>222</v>
      </c>
      <c r="E6" s="607"/>
      <c r="F6" s="607"/>
      <c r="G6" s="610"/>
    </row>
    <row r="7" spans="1:7" ht="45" customHeight="1">
      <c r="A7" s="78"/>
      <c r="B7" s="608"/>
      <c r="C7" s="103"/>
      <c r="D7" s="607" t="s">
        <v>223</v>
      </c>
      <c r="E7" s="607"/>
      <c r="F7" s="607"/>
      <c r="G7" s="610"/>
    </row>
    <row r="8" spans="1:7" ht="45" customHeight="1">
      <c r="A8" s="78"/>
      <c r="B8" s="608"/>
      <c r="C8" s="103"/>
      <c r="D8" s="607" t="s">
        <v>224</v>
      </c>
      <c r="E8" s="607"/>
      <c r="F8" s="607"/>
      <c r="G8" s="610"/>
    </row>
    <row r="9" spans="1:7" ht="45" customHeight="1">
      <c r="A9" s="78"/>
      <c r="B9" s="608"/>
      <c r="C9" s="103"/>
      <c r="D9" s="607" t="s">
        <v>225</v>
      </c>
      <c r="E9" s="607"/>
      <c r="F9" s="607"/>
      <c r="G9" s="610"/>
    </row>
    <row r="10" spans="1:7" ht="45" customHeight="1">
      <c r="A10" s="78"/>
      <c r="B10" s="608"/>
      <c r="C10" s="103"/>
      <c r="D10" s="607" t="s">
        <v>226</v>
      </c>
      <c r="E10" s="607"/>
      <c r="F10" s="607"/>
      <c r="G10" s="610"/>
    </row>
    <row r="11" spans="1:7" ht="45" customHeight="1">
      <c r="A11" s="78"/>
      <c r="B11" s="608"/>
      <c r="C11" s="103"/>
      <c r="D11" s="607" t="s">
        <v>227</v>
      </c>
      <c r="E11" s="607"/>
      <c r="F11" s="607"/>
      <c r="G11" s="610"/>
    </row>
    <row r="12" spans="1:7" ht="45" customHeight="1">
      <c r="A12" s="78"/>
      <c r="B12" s="608"/>
      <c r="C12" s="103"/>
      <c r="D12" s="607" t="s">
        <v>228</v>
      </c>
      <c r="E12" s="607"/>
      <c r="F12" s="607"/>
      <c r="G12" s="610"/>
    </row>
    <row r="13" spans="1:7" ht="45" customHeight="1">
      <c r="A13" s="78"/>
      <c r="B13" s="608"/>
      <c r="C13" s="103"/>
      <c r="D13" s="607" t="s">
        <v>229</v>
      </c>
      <c r="E13" s="607"/>
      <c r="F13" s="607"/>
      <c r="G13" s="610"/>
    </row>
    <row r="14" spans="1:7" ht="45" customHeight="1">
      <c r="A14" s="78"/>
      <c r="B14" s="608"/>
      <c r="C14" s="103"/>
      <c r="D14" s="607" t="s">
        <v>230</v>
      </c>
      <c r="E14" s="607"/>
      <c r="F14" s="607"/>
      <c r="G14" s="610"/>
    </row>
    <row r="15" spans="1:7" ht="30.75" customHeight="1">
      <c r="A15" s="78"/>
      <c r="B15" s="609"/>
      <c r="C15" s="612"/>
      <c r="D15" s="612"/>
      <c r="E15" s="612"/>
      <c r="F15" s="612"/>
      <c r="G15" s="611"/>
    </row>
    <row r="16" spans="1:7">
      <c r="A16" s="78"/>
      <c r="B16" s="81"/>
      <c r="C16" s="81"/>
      <c r="D16" s="78"/>
      <c r="E16" s="78"/>
      <c r="F16" s="78"/>
      <c r="G16" s="78"/>
    </row>
  </sheetData>
  <mergeCells count="18">
    <mergeCell ref="B2:D2"/>
    <mergeCell ref="E2:E3"/>
    <mergeCell ref="F2:G2"/>
    <mergeCell ref="B3:D4"/>
    <mergeCell ref="F3:G4"/>
    <mergeCell ref="D6:F6"/>
    <mergeCell ref="D7:F7"/>
    <mergeCell ref="D5:F5"/>
    <mergeCell ref="B5:B15"/>
    <mergeCell ref="G5:G15"/>
    <mergeCell ref="C15:F15"/>
    <mergeCell ref="D12:F12"/>
    <mergeCell ref="D13:F13"/>
    <mergeCell ref="D8:F8"/>
    <mergeCell ref="D9:F9"/>
    <mergeCell ref="D10:F10"/>
    <mergeCell ref="D11:F11"/>
    <mergeCell ref="D14:F14"/>
  </mergeCells>
  <phoneticPr fontId="3" type="noConversion"/>
  <pageMargins left="0.75" right="0.75" top="1.67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view="pageBreakPreview" zoomScale="75" zoomScaleNormal="75" zoomScaleSheetLayoutView="75" workbookViewId="0">
      <pane xSplit="1" ySplit="10" topLeftCell="B11" activePane="bottomRight" state="frozen"/>
      <selection pane="topRight" activeCell="B1" sqref="B1"/>
      <selection pane="bottomLeft" activeCell="A10" sqref="A10"/>
      <selection pane="bottomRight" activeCell="E11" sqref="E11"/>
    </sheetView>
  </sheetViews>
  <sheetFormatPr defaultRowHeight="13.5"/>
  <cols>
    <col min="1" max="1" width="9.6640625" style="91" customWidth="1"/>
    <col min="2" max="2" width="8" style="91" customWidth="1"/>
    <col min="3" max="3" width="26.88671875" style="108" customWidth="1"/>
    <col min="4" max="4" width="12.44140625" style="91" customWidth="1"/>
    <col min="5" max="5" width="36.21875" style="93" customWidth="1"/>
    <col min="6" max="12" width="11.21875" style="92" customWidth="1"/>
    <col min="13" max="16384" width="8.88671875" style="92"/>
  </cols>
  <sheetData>
    <row r="1" spans="1:20" ht="11.25" customHeight="1"/>
    <row r="2" spans="1:20" s="94" customFormat="1" ht="25.5">
      <c r="A2" s="706" t="s">
        <v>221</v>
      </c>
      <c r="B2" s="706"/>
      <c r="C2" s="706"/>
      <c r="D2" s="706"/>
      <c r="E2" s="706"/>
      <c r="F2" s="706"/>
      <c r="G2" s="706"/>
      <c r="H2" s="706"/>
      <c r="I2" s="706"/>
      <c r="J2" s="706"/>
      <c r="K2" s="706"/>
      <c r="L2" s="706"/>
    </row>
    <row r="3" spans="1:20" s="96" customFormat="1" ht="14.25">
      <c r="A3" s="707" t="s">
        <v>304</v>
      </c>
      <c r="B3" s="707"/>
      <c r="C3" s="707"/>
      <c r="D3" s="707"/>
      <c r="E3" s="707"/>
      <c r="F3" s="707"/>
      <c r="G3" s="707"/>
      <c r="H3" s="707"/>
      <c r="I3" s="707"/>
      <c r="J3" s="707"/>
      <c r="K3" s="707"/>
      <c r="L3" s="707"/>
    </row>
    <row r="4" spans="1:20" ht="13.5" customHeight="1">
      <c r="A4" s="95"/>
      <c r="B4" s="95"/>
      <c r="C4" s="109"/>
      <c r="D4" s="95"/>
      <c r="E4" s="715"/>
      <c r="F4" s="716"/>
      <c r="G4" s="716"/>
      <c r="H4" s="96"/>
      <c r="I4" s="96"/>
      <c r="J4" s="96"/>
      <c r="K4" s="96"/>
      <c r="L4" s="96"/>
    </row>
    <row r="5" spans="1:20" ht="10.5" customHeight="1" thickBot="1">
      <c r="A5" s="95"/>
      <c r="B5" s="95"/>
      <c r="C5" s="109"/>
      <c r="D5" s="95"/>
      <c r="E5" s="97"/>
      <c r="F5" s="96"/>
      <c r="G5" s="96"/>
      <c r="H5" s="96"/>
      <c r="I5" s="96"/>
      <c r="J5" s="96"/>
      <c r="K5" s="96"/>
      <c r="L5" s="96"/>
    </row>
    <row r="6" spans="1:20" s="98" customFormat="1" ht="24" customHeight="1">
      <c r="A6" s="708" t="s">
        <v>246</v>
      </c>
      <c r="B6" s="717" t="s">
        <v>247</v>
      </c>
      <c r="C6" s="713" t="s">
        <v>182</v>
      </c>
      <c r="D6" s="713" t="s">
        <v>183</v>
      </c>
      <c r="E6" s="713" t="s">
        <v>184</v>
      </c>
      <c r="F6" s="710" t="s">
        <v>185</v>
      </c>
      <c r="G6" s="711"/>
      <c r="H6" s="711"/>
      <c r="I6" s="711"/>
      <c r="J6" s="711"/>
      <c r="K6" s="711"/>
      <c r="L6" s="712"/>
    </row>
    <row r="7" spans="1:20" s="98" customFormat="1" ht="31.5" customHeight="1" thickBot="1">
      <c r="A7" s="709"/>
      <c r="B7" s="718"/>
      <c r="C7" s="714"/>
      <c r="D7" s="714"/>
      <c r="E7" s="714"/>
      <c r="F7" s="499" t="s">
        <v>186</v>
      </c>
      <c r="G7" s="499" t="s">
        <v>187</v>
      </c>
      <c r="H7" s="500" t="s">
        <v>5</v>
      </c>
      <c r="I7" s="499" t="s">
        <v>188</v>
      </c>
      <c r="J7" s="499" t="s">
        <v>189</v>
      </c>
      <c r="K7" s="500" t="s">
        <v>190</v>
      </c>
      <c r="L7" s="501" t="s">
        <v>191</v>
      </c>
    </row>
    <row r="8" spans="1:20" s="98" customFormat="1" ht="30" customHeight="1" thickTop="1">
      <c r="A8" s="702" t="s">
        <v>4</v>
      </c>
      <c r="B8" s="703"/>
      <c r="C8" s="495"/>
      <c r="D8" s="495"/>
      <c r="E8" s="496"/>
      <c r="F8" s="497">
        <f>SUM(F9:F10)</f>
        <v>0</v>
      </c>
      <c r="G8" s="497">
        <f t="shared" ref="G8:L8" si="0">SUM(G9:G10)</f>
        <v>1</v>
      </c>
      <c r="H8" s="497">
        <f t="shared" si="0"/>
        <v>0</v>
      </c>
      <c r="I8" s="497">
        <f t="shared" si="0"/>
        <v>1</v>
      </c>
      <c r="J8" s="497">
        <f t="shared" si="0"/>
        <v>0</v>
      </c>
      <c r="K8" s="497">
        <f t="shared" si="0"/>
        <v>0</v>
      </c>
      <c r="L8" s="498">
        <f t="shared" si="0"/>
        <v>3</v>
      </c>
    </row>
    <row r="9" spans="1:20" s="98" customFormat="1" ht="30" customHeight="1">
      <c r="A9" s="704" t="s">
        <v>192</v>
      </c>
      <c r="B9" s="705"/>
      <c r="C9" s="99">
        <v>1</v>
      </c>
      <c r="D9" s="99"/>
      <c r="E9" s="100"/>
      <c r="F9" s="110"/>
      <c r="G9" s="110"/>
      <c r="H9" s="110"/>
      <c r="I9" s="110"/>
      <c r="J9" s="110"/>
      <c r="K9" s="110"/>
      <c r="L9" s="485">
        <v>2</v>
      </c>
    </row>
    <row r="10" spans="1:20" s="98" customFormat="1" ht="30" customHeight="1">
      <c r="A10" s="704" t="s">
        <v>193</v>
      </c>
      <c r="B10" s="705"/>
      <c r="C10" s="99">
        <v>3</v>
      </c>
      <c r="D10" s="99"/>
      <c r="E10" s="100"/>
      <c r="F10" s="110"/>
      <c r="G10" s="110">
        <v>1</v>
      </c>
      <c r="H10" s="110"/>
      <c r="I10" s="110">
        <v>1</v>
      </c>
      <c r="J10" s="110"/>
      <c r="K10" s="110"/>
      <c r="L10" s="485">
        <v>1</v>
      </c>
    </row>
    <row r="11" spans="1:20" s="101" customFormat="1" ht="77.25" customHeight="1">
      <c r="A11" s="486" t="s">
        <v>542</v>
      </c>
      <c r="B11" s="355" t="s">
        <v>476</v>
      </c>
      <c r="C11" s="356" t="s">
        <v>755</v>
      </c>
      <c r="D11" s="357">
        <v>42719</v>
      </c>
      <c r="E11" s="356" t="s">
        <v>547</v>
      </c>
      <c r="F11" s="358"/>
      <c r="G11" s="358"/>
      <c r="H11" s="358"/>
      <c r="I11" s="358"/>
      <c r="J11" s="358"/>
      <c r="K11" s="358"/>
      <c r="L11" s="487" t="s">
        <v>548</v>
      </c>
    </row>
    <row r="12" spans="1:20" s="102" customFormat="1" ht="77.25" customHeight="1" thickBot="1">
      <c r="A12" s="305" t="s">
        <v>397</v>
      </c>
      <c r="B12" s="304" t="s">
        <v>396</v>
      </c>
      <c r="C12" s="301" t="s">
        <v>751</v>
      </c>
      <c r="D12" s="302">
        <v>42618</v>
      </c>
      <c r="E12" s="303" t="s">
        <v>752</v>
      </c>
      <c r="F12" s="304"/>
      <c r="G12" s="302">
        <v>42724</v>
      </c>
      <c r="H12" s="304"/>
      <c r="I12" s="304"/>
      <c r="J12" s="304"/>
      <c r="K12" s="304"/>
      <c r="L12" s="488"/>
    </row>
    <row r="13" spans="1:20" s="102" customFormat="1" ht="95.25" customHeight="1" thickTop="1" thickBot="1">
      <c r="A13" s="479" t="s">
        <v>475</v>
      </c>
      <c r="B13" s="216" t="s">
        <v>498</v>
      </c>
      <c r="C13" s="480" t="s">
        <v>749</v>
      </c>
      <c r="D13" s="302">
        <v>42528</v>
      </c>
      <c r="E13" s="303" t="s">
        <v>750</v>
      </c>
      <c r="F13" s="304"/>
      <c r="G13" s="304"/>
      <c r="H13" s="481"/>
      <c r="I13" s="482">
        <v>42685</v>
      </c>
      <c r="J13" s="483"/>
      <c r="K13" s="304"/>
      <c r="L13" s="484"/>
    </row>
    <row r="14" spans="1:20" s="98" customFormat="1" ht="106.5" customHeight="1" thickTop="1" thickBot="1">
      <c r="A14" s="489" t="s">
        <v>438</v>
      </c>
      <c r="B14" s="490" t="s">
        <v>439</v>
      </c>
      <c r="C14" s="491" t="s">
        <v>753</v>
      </c>
      <c r="D14" s="492">
        <v>42681</v>
      </c>
      <c r="E14" s="493" t="s">
        <v>754</v>
      </c>
      <c r="F14" s="490"/>
      <c r="G14" s="490"/>
      <c r="H14" s="490"/>
      <c r="I14" s="490"/>
      <c r="J14" s="490"/>
      <c r="K14" s="490"/>
      <c r="L14" s="494" t="s">
        <v>440</v>
      </c>
      <c r="R14" s="98">
        <v>212</v>
      </c>
      <c r="S14" s="98">
        <v>15</v>
      </c>
      <c r="T14" s="98">
        <f>R14/S14</f>
        <v>14.133333333333333</v>
      </c>
    </row>
  </sheetData>
  <mergeCells count="12">
    <mergeCell ref="A8:B8"/>
    <mergeCell ref="A9:B9"/>
    <mergeCell ref="A10:B10"/>
    <mergeCell ref="A2:L2"/>
    <mergeCell ref="A3:L3"/>
    <mergeCell ref="A6:A7"/>
    <mergeCell ref="F6:L6"/>
    <mergeCell ref="E6:E7"/>
    <mergeCell ref="D6:D7"/>
    <mergeCell ref="E4:G4"/>
    <mergeCell ref="C6:C7"/>
    <mergeCell ref="B6:B7"/>
  </mergeCells>
  <phoneticPr fontId="3" type="noConversion"/>
  <printOptions horizontalCentered="1"/>
  <pageMargins left="0.51181102362204722" right="0.43307086614173229" top="0.59055118110236227" bottom="0.6692913385826772" header="0.51181102362204722" footer="0.51181102362204722"/>
  <pageSetup paperSize="9" scale="4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9"/>
  <sheetViews>
    <sheetView view="pageBreakPreview" zoomScale="85" zoomScaleNormal="75" zoomScaleSheetLayoutView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19" sqref="D19"/>
    </sheetView>
  </sheetViews>
  <sheetFormatPr defaultRowHeight="13.5"/>
  <cols>
    <col min="1" max="1" width="14.88671875" style="87" customWidth="1"/>
    <col min="2" max="2" width="23.21875" style="88" customWidth="1"/>
    <col min="3" max="3" width="19.44140625" style="88" customWidth="1"/>
    <col min="4" max="4" width="18.88671875" style="156" customWidth="1"/>
    <col min="5" max="5" width="19.6640625" style="89" customWidth="1"/>
  </cols>
  <sheetData>
    <row r="1" spans="1:5">
      <c r="A1" s="82"/>
      <c r="B1" s="83"/>
      <c r="C1" s="83"/>
      <c r="D1" s="154"/>
      <c r="E1" s="76"/>
    </row>
    <row r="2" spans="1:5" s="4" customFormat="1" ht="25.5">
      <c r="A2" s="721" t="s">
        <v>198</v>
      </c>
      <c r="B2" s="721"/>
      <c r="C2" s="721"/>
      <c r="D2" s="721"/>
      <c r="E2" s="721"/>
    </row>
    <row r="3" spans="1:5" s="2" customFormat="1" ht="13.5" customHeight="1">
      <c r="A3" s="84"/>
      <c r="B3" s="85"/>
      <c r="C3" s="85"/>
      <c r="D3" s="155"/>
      <c r="E3" s="86"/>
    </row>
    <row r="4" spans="1:5" s="3" customFormat="1" ht="21.75" customHeight="1">
      <c r="A4" s="726" t="s">
        <v>194</v>
      </c>
      <c r="B4" s="724" t="s">
        <v>417</v>
      </c>
      <c r="C4" s="722" t="s">
        <v>195</v>
      </c>
      <c r="D4" s="723"/>
      <c r="E4" s="719" t="s">
        <v>419</v>
      </c>
    </row>
    <row r="5" spans="1:5" s="3" customFormat="1" ht="31.5" customHeight="1" thickBot="1">
      <c r="A5" s="727"/>
      <c r="B5" s="725"/>
      <c r="C5" s="602" t="s">
        <v>418</v>
      </c>
      <c r="D5" s="603" t="s">
        <v>196</v>
      </c>
      <c r="E5" s="720"/>
    </row>
    <row r="6" spans="1:5" s="118" customFormat="1" ht="20.25" customHeight="1" thickTop="1">
      <c r="A6" s="599" t="s">
        <v>542</v>
      </c>
      <c r="B6" s="600">
        <v>83822</v>
      </c>
      <c r="C6" s="600">
        <f>SUM(C7:C31)</f>
        <v>8382120</v>
      </c>
      <c r="D6" s="601" t="s">
        <v>324</v>
      </c>
      <c r="E6" s="600">
        <v>84454</v>
      </c>
    </row>
    <row r="7" spans="1:5" s="118" customFormat="1" ht="20.25" customHeight="1">
      <c r="A7" s="463" t="s">
        <v>549</v>
      </c>
      <c r="B7" s="505">
        <v>3316</v>
      </c>
      <c r="C7" s="506">
        <v>132622</v>
      </c>
      <c r="D7" s="507" t="s">
        <v>595</v>
      </c>
      <c r="E7" s="508">
        <v>3378</v>
      </c>
    </row>
    <row r="8" spans="1:5" s="118" customFormat="1" ht="20.25" customHeight="1">
      <c r="A8" s="463" t="s">
        <v>550</v>
      </c>
      <c r="B8" s="505">
        <v>2215</v>
      </c>
      <c r="C8" s="506">
        <v>110724</v>
      </c>
      <c r="D8" s="507" t="s">
        <v>244</v>
      </c>
      <c r="E8" s="508">
        <v>2195</v>
      </c>
    </row>
    <row r="9" spans="1:5" s="118" customFormat="1" ht="20.25" customHeight="1">
      <c r="A9" s="463" t="s">
        <v>551</v>
      </c>
      <c r="B9" s="505">
        <v>3963</v>
      </c>
      <c r="C9" s="506">
        <v>198107</v>
      </c>
      <c r="D9" s="507" t="s">
        <v>244</v>
      </c>
      <c r="E9" s="508">
        <v>4030</v>
      </c>
    </row>
    <row r="10" spans="1:5" s="118" customFormat="1" ht="20.25" customHeight="1">
      <c r="A10" s="463" t="s">
        <v>552</v>
      </c>
      <c r="B10" s="505">
        <v>5103</v>
      </c>
      <c r="C10" s="506">
        <v>255119</v>
      </c>
      <c r="D10" s="507" t="s">
        <v>244</v>
      </c>
      <c r="E10" s="509">
        <v>5045</v>
      </c>
    </row>
    <row r="11" spans="1:5" s="118" customFormat="1" ht="20.25" customHeight="1">
      <c r="A11" s="463" t="s">
        <v>553</v>
      </c>
      <c r="B11" s="505">
        <v>6107</v>
      </c>
      <c r="C11" s="506">
        <v>305319</v>
      </c>
      <c r="D11" s="507" t="s">
        <v>244</v>
      </c>
      <c r="E11" s="508">
        <v>6120</v>
      </c>
    </row>
    <row r="12" spans="1:5" s="118" customFormat="1" ht="20.25" customHeight="1">
      <c r="A12" s="463" t="s">
        <v>554</v>
      </c>
      <c r="B12" s="505">
        <v>6109</v>
      </c>
      <c r="C12" s="506">
        <v>305440</v>
      </c>
      <c r="D12" s="507" t="s">
        <v>244</v>
      </c>
      <c r="E12" s="508">
        <v>6175</v>
      </c>
    </row>
    <row r="13" spans="1:5" s="118" customFormat="1" ht="20.25" customHeight="1">
      <c r="A13" s="463" t="s">
        <v>555</v>
      </c>
      <c r="B13" s="505">
        <v>7045</v>
      </c>
      <c r="C13" s="506">
        <v>352214</v>
      </c>
      <c r="D13" s="507" t="s">
        <v>244</v>
      </c>
      <c r="E13" s="508">
        <v>7035</v>
      </c>
    </row>
    <row r="14" spans="1:5" s="118" customFormat="1" ht="20.25" customHeight="1">
      <c r="A14" s="463" t="s">
        <v>556</v>
      </c>
      <c r="B14" s="505">
        <v>7554</v>
      </c>
      <c r="C14" s="506">
        <v>377678</v>
      </c>
      <c r="D14" s="510" t="s">
        <v>244</v>
      </c>
      <c r="E14" s="508">
        <v>7687</v>
      </c>
    </row>
    <row r="15" spans="1:5" s="118" customFormat="1" ht="20.25" customHeight="1">
      <c r="A15" s="463" t="s">
        <v>557</v>
      </c>
      <c r="B15" s="505">
        <v>5625</v>
      </c>
      <c r="C15" s="506">
        <v>281232</v>
      </c>
      <c r="D15" s="507" t="s">
        <v>244</v>
      </c>
      <c r="E15" s="508">
        <v>5657</v>
      </c>
    </row>
    <row r="16" spans="1:5" s="118" customFormat="1" ht="20.25" customHeight="1">
      <c r="A16" s="463" t="s">
        <v>558</v>
      </c>
      <c r="B16" s="505">
        <v>5880</v>
      </c>
      <c r="C16" s="506">
        <v>293991</v>
      </c>
      <c r="D16" s="507" t="s">
        <v>244</v>
      </c>
      <c r="E16" s="511">
        <v>5881</v>
      </c>
    </row>
    <row r="17" spans="1:5" s="118" customFormat="1" ht="20.25" customHeight="1">
      <c r="A17" s="463" t="s">
        <v>559</v>
      </c>
      <c r="B17" s="505">
        <v>9287</v>
      </c>
      <c r="C17" s="506">
        <v>464307</v>
      </c>
      <c r="D17" s="507" t="s">
        <v>244</v>
      </c>
      <c r="E17" s="512">
        <v>9340</v>
      </c>
    </row>
    <row r="18" spans="1:5" s="118" customFormat="1" ht="20.25" customHeight="1">
      <c r="A18" s="463" t="s">
        <v>560</v>
      </c>
      <c r="B18" s="505">
        <v>10336</v>
      </c>
      <c r="C18" s="506">
        <v>413437</v>
      </c>
      <c r="D18" s="507" t="s">
        <v>561</v>
      </c>
      <c r="E18" s="513">
        <v>10419</v>
      </c>
    </row>
    <row r="19" spans="1:5" s="118" customFormat="1" ht="20.25" customHeight="1">
      <c r="A19" s="463" t="s">
        <v>562</v>
      </c>
      <c r="B19" s="505">
        <v>5380</v>
      </c>
      <c r="C19" s="506">
        <v>268979</v>
      </c>
      <c r="D19" s="507" t="s">
        <v>244</v>
      </c>
      <c r="E19" s="508">
        <v>5397</v>
      </c>
    </row>
    <row r="20" spans="1:5" s="118" customFormat="1" ht="20.25" customHeight="1">
      <c r="A20" s="463" t="s">
        <v>543</v>
      </c>
      <c r="B20" s="505">
        <v>6433</v>
      </c>
      <c r="C20" s="506">
        <v>321612</v>
      </c>
      <c r="D20" s="514" t="s">
        <v>244</v>
      </c>
      <c r="E20" s="508">
        <v>6568</v>
      </c>
    </row>
    <row r="21" spans="1:5" s="118" customFormat="1" ht="20.25" customHeight="1">
      <c r="A21" s="463" t="s">
        <v>563</v>
      </c>
      <c r="B21" s="505">
        <v>7726</v>
      </c>
      <c r="C21" s="506">
        <v>386264</v>
      </c>
      <c r="D21" s="515" t="s">
        <v>244</v>
      </c>
      <c r="E21" s="509">
        <v>7968</v>
      </c>
    </row>
    <row r="22" spans="1:5" s="118" customFormat="1" ht="20.25" customHeight="1">
      <c r="A22" s="463" t="s">
        <v>564</v>
      </c>
      <c r="B22" s="505">
        <v>9970</v>
      </c>
      <c r="C22" s="506">
        <v>498463</v>
      </c>
      <c r="D22" s="516" t="s">
        <v>244</v>
      </c>
      <c r="E22" s="513">
        <v>9898</v>
      </c>
    </row>
    <row r="23" spans="1:5" s="118" customFormat="1" ht="20.25" customHeight="1">
      <c r="A23" s="463" t="s">
        <v>565</v>
      </c>
      <c r="B23" s="505">
        <v>7107</v>
      </c>
      <c r="C23" s="506">
        <v>355309</v>
      </c>
      <c r="D23" s="507" t="s">
        <v>244</v>
      </c>
      <c r="E23" s="508">
        <v>7120</v>
      </c>
    </row>
    <row r="24" spans="1:5" s="118" customFormat="1" ht="20.25" customHeight="1">
      <c r="A24" s="463" t="s">
        <v>566</v>
      </c>
      <c r="B24" s="505">
        <v>4108</v>
      </c>
      <c r="C24" s="506">
        <v>205380</v>
      </c>
      <c r="D24" s="510" t="s">
        <v>244</v>
      </c>
      <c r="E24" s="508">
        <v>4088</v>
      </c>
    </row>
    <row r="25" spans="1:5" s="118" customFormat="1" ht="20.25" customHeight="1">
      <c r="A25" s="463" t="s">
        <v>567</v>
      </c>
      <c r="B25" s="505">
        <v>6458</v>
      </c>
      <c r="C25" s="506">
        <v>322868</v>
      </c>
      <c r="D25" s="516" t="s">
        <v>244</v>
      </c>
      <c r="E25" s="508">
        <v>6559</v>
      </c>
    </row>
    <row r="26" spans="1:5" s="118" customFormat="1" ht="20.25" customHeight="1">
      <c r="A26" s="463" t="s">
        <v>568</v>
      </c>
      <c r="B26" s="505">
        <v>6858</v>
      </c>
      <c r="C26" s="506">
        <v>342862</v>
      </c>
      <c r="D26" s="510" t="s">
        <v>244</v>
      </c>
      <c r="E26" s="517">
        <v>6832</v>
      </c>
    </row>
    <row r="27" spans="1:5" s="118" customFormat="1" ht="20.25" customHeight="1">
      <c r="A27" s="463" t="s">
        <v>569</v>
      </c>
      <c r="B27" s="505">
        <v>8932</v>
      </c>
      <c r="C27" s="506">
        <v>446555</v>
      </c>
      <c r="D27" s="510" t="s">
        <v>244</v>
      </c>
      <c r="E27" s="508">
        <v>8927</v>
      </c>
    </row>
    <row r="28" spans="1:5" s="118" customFormat="1" ht="20.25" customHeight="1">
      <c r="A28" s="463" t="s">
        <v>570</v>
      </c>
      <c r="B28" s="505">
        <v>7242</v>
      </c>
      <c r="C28" s="506">
        <v>362081</v>
      </c>
      <c r="D28" s="507" t="s">
        <v>244</v>
      </c>
      <c r="E28" s="508">
        <v>7259</v>
      </c>
    </row>
    <row r="29" spans="1:5" s="118" customFormat="1" ht="20.25" customHeight="1">
      <c r="A29" s="463" t="s">
        <v>571</v>
      </c>
      <c r="B29" s="505">
        <v>9324</v>
      </c>
      <c r="C29" s="506">
        <v>466194</v>
      </c>
      <c r="D29" s="510" t="s">
        <v>244</v>
      </c>
      <c r="E29" s="509">
        <v>9514</v>
      </c>
    </row>
    <row r="30" spans="1:5" s="118" customFormat="1" ht="20.25" customHeight="1">
      <c r="A30" s="463" t="s">
        <v>572</v>
      </c>
      <c r="B30" s="505">
        <v>10874</v>
      </c>
      <c r="C30" s="506">
        <v>543676</v>
      </c>
      <c r="D30" s="516" t="s">
        <v>244</v>
      </c>
      <c r="E30" s="508">
        <v>10876</v>
      </c>
    </row>
    <row r="31" spans="1:5" s="118" customFormat="1" ht="20.25" customHeight="1">
      <c r="A31" s="463" t="s">
        <v>573</v>
      </c>
      <c r="B31" s="505">
        <v>7434</v>
      </c>
      <c r="C31" s="506">
        <v>371687</v>
      </c>
      <c r="D31" s="507" t="s">
        <v>244</v>
      </c>
      <c r="E31" s="513">
        <v>7612</v>
      </c>
    </row>
    <row r="32" spans="1:5" s="112" customFormat="1" ht="20.25" customHeight="1">
      <c r="A32" s="502" t="s">
        <v>404</v>
      </c>
      <c r="B32" s="503">
        <v>34682</v>
      </c>
      <c r="C32" s="503">
        <f>SUM(C33:C48)</f>
        <v>2947984</v>
      </c>
      <c r="D32" s="518">
        <v>1.1764705882352941E-2</v>
      </c>
      <c r="E32" s="503">
        <v>34694</v>
      </c>
    </row>
    <row r="33" spans="1:5" s="112" customFormat="1" ht="20.25" customHeight="1">
      <c r="A33" s="519" t="s">
        <v>405</v>
      </c>
      <c r="B33" s="520">
        <f>PRODUCT(C33,D33)</f>
        <v>1013</v>
      </c>
      <c r="C33" s="520">
        <v>40520</v>
      </c>
      <c r="D33" s="521">
        <v>2.5000000000000001E-2</v>
      </c>
      <c r="E33" s="520">
        <v>1026</v>
      </c>
    </row>
    <row r="34" spans="1:5" s="112" customFormat="1" ht="20.25" customHeight="1">
      <c r="A34" s="519" t="s">
        <v>400</v>
      </c>
      <c r="B34" s="520">
        <f t="shared" ref="B34:B48" si="0">PRODUCT(C34,D34)</f>
        <v>2475.625</v>
      </c>
      <c r="C34" s="520">
        <v>99025</v>
      </c>
      <c r="D34" s="521">
        <v>2.5000000000000001E-2</v>
      </c>
      <c r="E34" s="520">
        <v>2531</v>
      </c>
    </row>
    <row r="35" spans="1:5" s="112" customFormat="1" ht="20.25" customHeight="1">
      <c r="A35" s="522" t="s">
        <v>399</v>
      </c>
      <c r="B35" s="520">
        <f t="shared" si="0"/>
        <v>1994.3000000000002</v>
      </c>
      <c r="C35" s="520">
        <v>79772</v>
      </c>
      <c r="D35" s="521">
        <v>2.5000000000000001E-2</v>
      </c>
      <c r="E35" s="520">
        <v>2043</v>
      </c>
    </row>
    <row r="36" spans="1:5" s="112" customFormat="1" ht="20.25" customHeight="1">
      <c r="A36" s="519" t="s">
        <v>406</v>
      </c>
      <c r="B36" s="520">
        <f t="shared" si="0"/>
        <v>2765.1000000000004</v>
      </c>
      <c r="C36" s="520">
        <v>110604</v>
      </c>
      <c r="D36" s="521">
        <v>2.5000000000000001E-2</v>
      </c>
      <c r="E36" s="520">
        <v>2819</v>
      </c>
    </row>
    <row r="37" spans="1:5" s="112" customFormat="1" ht="20.25" customHeight="1">
      <c r="A37" s="519" t="s">
        <v>407</v>
      </c>
      <c r="B37" s="520">
        <f t="shared" si="0"/>
        <v>8089.6</v>
      </c>
      <c r="C37" s="520">
        <v>323584</v>
      </c>
      <c r="D37" s="521">
        <v>2.5000000000000001E-2</v>
      </c>
      <c r="E37" s="520">
        <v>8156</v>
      </c>
    </row>
    <row r="38" spans="1:5" s="112" customFormat="1" ht="20.25" customHeight="1">
      <c r="A38" s="523" t="s">
        <v>408</v>
      </c>
      <c r="B38" s="520">
        <f t="shared" si="0"/>
        <v>5695.7250000000004</v>
      </c>
      <c r="C38" s="520">
        <v>227829</v>
      </c>
      <c r="D38" s="521">
        <v>2.5000000000000001E-2</v>
      </c>
      <c r="E38" s="520">
        <v>5684</v>
      </c>
    </row>
    <row r="39" spans="1:5" s="112" customFormat="1" ht="20.25" customHeight="1">
      <c r="A39" s="519" t="s">
        <v>389</v>
      </c>
      <c r="B39" s="520">
        <f t="shared" si="0"/>
        <v>6699.1428571428569</v>
      </c>
      <c r="C39" s="520">
        <v>234470</v>
      </c>
      <c r="D39" s="521">
        <v>2.8571428571428571E-2</v>
      </c>
      <c r="E39" s="520">
        <v>6775</v>
      </c>
    </row>
    <row r="40" spans="1:5" s="112" customFormat="1" ht="20.25" customHeight="1">
      <c r="A40" s="519" t="s">
        <v>396</v>
      </c>
      <c r="B40" s="520">
        <f t="shared" si="0"/>
        <v>6472.9750000000004</v>
      </c>
      <c r="C40" s="520">
        <v>258919</v>
      </c>
      <c r="D40" s="521">
        <v>2.5000000000000001E-2</v>
      </c>
      <c r="E40" s="520">
        <v>6433</v>
      </c>
    </row>
    <row r="41" spans="1:5" s="112" customFormat="1" ht="20.25" customHeight="1">
      <c r="A41" s="519" t="s">
        <v>409</v>
      </c>
      <c r="B41" s="520">
        <f t="shared" si="0"/>
        <v>8627.8000000000011</v>
      </c>
      <c r="C41" s="520">
        <v>345112</v>
      </c>
      <c r="D41" s="521">
        <v>2.5000000000000001E-2</v>
      </c>
      <c r="E41" s="520">
        <v>8644</v>
      </c>
    </row>
    <row r="42" spans="1:5" s="112" customFormat="1" ht="20.25" customHeight="1">
      <c r="A42" s="519" t="s">
        <v>410</v>
      </c>
      <c r="B42" s="520">
        <f t="shared" si="0"/>
        <v>7013.6500000000005</v>
      </c>
      <c r="C42" s="520">
        <v>280546</v>
      </c>
      <c r="D42" s="521">
        <v>2.5000000000000001E-2</v>
      </c>
      <c r="E42" s="520">
        <v>7030</v>
      </c>
    </row>
    <row r="43" spans="1:5" s="112" customFormat="1" ht="20.25" customHeight="1">
      <c r="A43" s="519" t="s">
        <v>411</v>
      </c>
      <c r="B43" s="520">
        <f t="shared" si="0"/>
        <v>5244.0250000000005</v>
      </c>
      <c r="C43" s="520">
        <v>209761</v>
      </c>
      <c r="D43" s="521">
        <v>2.5000000000000001E-2</v>
      </c>
      <c r="E43" s="520">
        <v>5245</v>
      </c>
    </row>
    <row r="44" spans="1:5" s="112" customFormat="1" ht="20.25" customHeight="1">
      <c r="A44" s="519" t="s">
        <v>412</v>
      </c>
      <c r="B44" s="520">
        <f t="shared" si="0"/>
        <v>2143.2249999999999</v>
      </c>
      <c r="C44" s="520">
        <v>85729</v>
      </c>
      <c r="D44" s="521">
        <v>2.5000000000000001E-2</v>
      </c>
      <c r="E44" s="520">
        <v>1887</v>
      </c>
    </row>
    <row r="45" spans="1:5" s="112" customFormat="1" ht="20.25" customHeight="1">
      <c r="A45" s="519" t="s">
        <v>413</v>
      </c>
      <c r="B45" s="520">
        <f t="shared" si="0"/>
        <v>4365.125</v>
      </c>
      <c r="C45" s="520">
        <v>174605</v>
      </c>
      <c r="D45" s="521">
        <v>2.5000000000000001E-2</v>
      </c>
      <c r="E45" s="520">
        <v>4418</v>
      </c>
    </row>
    <row r="46" spans="1:5" s="112" customFormat="1" ht="20.25" customHeight="1">
      <c r="A46" s="519" t="s">
        <v>414</v>
      </c>
      <c r="B46" s="520">
        <f t="shared" si="0"/>
        <v>3445.9333333333334</v>
      </c>
      <c r="C46" s="520">
        <v>155067</v>
      </c>
      <c r="D46" s="521">
        <v>2.2222222222222223E-2</v>
      </c>
      <c r="E46" s="520">
        <v>3442</v>
      </c>
    </row>
    <row r="47" spans="1:5" s="112" customFormat="1" ht="20.25" customHeight="1">
      <c r="A47" s="519" t="s">
        <v>415</v>
      </c>
      <c r="B47" s="520">
        <f t="shared" si="0"/>
        <v>4969.7000000000007</v>
      </c>
      <c r="C47" s="520">
        <v>198788</v>
      </c>
      <c r="D47" s="521">
        <v>2.5000000000000001E-2</v>
      </c>
      <c r="E47" s="520">
        <v>5038</v>
      </c>
    </row>
    <row r="48" spans="1:5" s="112" customFormat="1" ht="20.25" customHeight="1">
      <c r="A48" s="519" t="s">
        <v>416</v>
      </c>
      <c r="B48" s="520">
        <f t="shared" si="0"/>
        <v>4946.12</v>
      </c>
      <c r="C48" s="520">
        <v>123653</v>
      </c>
      <c r="D48" s="521">
        <v>0.04</v>
      </c>
      <c r="E48" s="520">
        <v>4764</v>
      </c>
    </row>
    <row r="49" spans="1:5" s="119" customFormat="1" ht="20.25" customHeight="1">
      <c r="A49" s="524" t="s">
        <v>373</v>
      </c>
      <c r="B49" s="525">
        <v>22640</v>
      </c>
      <c r="C49" s="525">
        <v>2028024</v>
      </c>
      <c r="D49" s="526">
        <v>1.1111111111111112E-2</v>
      </c>
      <c r="E49" s="596" t="s">
        <v>374</v>
      </c>
    </row>
    <row r="50" spans="1:5" s="119" customFormat="1" ht="20.25" customHeight="1">
      <c r="A50" s="527" t="s">
        <v>369</v>
      </c>
      <c r="B50" s="512">
        <v>1728</v>
      </c>
      <c r="C50" s="512">
        <v>69107</v>
      </c>
      <c r="D50" s="528">
        <v>2.5000000000000001E-2</v>
      </c>
      <c r="E50" s="597" t="s">
        <v>375</v>
      </c>
    </row>
    <row r="51" spans="1:5" s="119" customFormat="1" ht="20.25" customHeight="1">
      <c r="A51" s="527" t="s">
        <v>361</v>
      </c>
      <c r="B51" s="512">
        <v>7340</v>
      </c>
      <c r="C51" s="512">
        <v>293576</v>
      </c>
      <c r="D51" s="528">
        <v>2.5000000000000001E-2</v>
      </c>
      <c r="E51" s="597" t="s">
        <v>376</v>
      </c>
    </row>
    <row r="52" spans="1:5" s="119" customFormat="1" ht="20.25" customHeight="1">
      <c r="A52" s="527" t="s">
        <v>377</v>
      </c>
      <c r="B52" s="512">
        <v>4360</v>
      </c>
      <c r="C52" s="512">
        <v>174397</v>
      </c>
      <c r="D52" s="528">
        <v>2.5000000000000001E-2</v>
      </c>
      <c r="E52" s="597" t="s">
        <v>378</v>
      </c>
    </row>
    <row r="53" spans="1:5" s="120" customFormat="1" ht="20.25" customHeight="1">
      <c r="A53" s="463" t="s">
        <v>379</v>
      </c>
      <c r="B53" s="512">
        <v>3427</v>
      </c>
      <c r="C53" s="512">
        <v>156433</v>
      </c>
      <c r="D53" s="528">
        <v>2.5000000000000001E-2</v>
      </c>
      <c r="E53" s="597" t="s">
        <v>380</v>
      </c>
    </row>
    <row r="54" spans="1:5" s="121" customFormat="1" ht="20.25" customHeight="1">
      <c r="A54" s="529" t="s">
        <v>381</v>
      </c>
      <c r="B54" s="512">
        <v>8870</v>
      </c>
      <c r="C54" s="512">
        <v>354785</v>
      </c>
      <c r="D54" s="528">
        <v>2.5000000000000001E-2</v>
      </c>
      <c r="E54" s="597" t="s">
        <v>382</v>
      </c>
    </row>
    <row r="55" spans="1:5" s="119" customFormat="1" ht="20.25" customHeight="1">
      <c r="A55" s="527" t="s">
        <v>383</v>
      </c>
      <c r="B55" s="512">
        <v>8903</v>
      </c>
      <c r="C55" s="512">
        <v>356112</v>
      </c>
      <c r="D55" s="528">
        <v>2.5000000000000001E-2</v>
      </c>
      <c r="E55" s="597" t="s">
        <v>384</v>
      </c>
    </row>
    <row r="56" spans="1:5" s="119" customFormat="1" ht="20.25" customHeight="1">
      <c r="A56" s="527" t="s">
        <v>385</v>
      </c>
      <c r="B56" s="512">
        <v>11990</v>
      </c>
      <c r="C56" s="512">
        <v>483946</v>
      </c>
      <c r="D56" s="528">
        <v>2.5000000000000001E-2</v>
      </c>
      <c r="E56" s="597" t="s">
        <v>386</v>
      </c>
    </row>
    <row r="57" spans="1:5" s="120" customFormat="1" ht="20.25" customHeight="1">
      <c r="A57" s="463" t="s">
        <v>387</v>
      </c>
      <c r="B57" s="512">
        <v>4329</v>
      </c>
      <c r="C57" s="512">
        <v>173131</v>
      </c>
      <c r="D57" s="528">
        <v>2.5000000000000001E-2</v>
      </c>
      <c r="E57" s="597" t="s">
        <v>388</v>
      </c>
    </row>
    <row r="58" spans="1:5" s="112" customFormat="1" ht="20.25" customHeight="1">
      <c r="A58" s="502" t="s">
        <v>645</v>
      </c>
      <c r="B58" s="503">
        <v>28290</v>
      </c>
      <c r="C58" s="503">
        <v>2404584</v>
      </c>
      <c r="D58" s="530" t="s">
        <v>724</v>
      </c>
      <c r="E58" s="598">
        <v>27957</v>
      </c>
    </row>
    <row r="59" spans="1:5" s="112" customFormat="1" ht="20.25" customHeight="1">
      <c r="A59" s="463" t="s">
        <v>654</v>
      </c>
      <c r="B59" s="508">
        <v>2703</v>
      </c>
      <c r="C59" s="508">
        <v>94578</v>
      </c>
      <c r="D59" s="531" t="s">
        <v>632</v>
      </c>
      <c r="E59" s="532">
        <v>2714</v>
      </c>
    </row>
    <row r="60" spans="1:5" s="112" customFormat="1" ht="20.25" customHeight="1">
      <c r="A60" s="533" t="s">
        <v>655</v>
      </c>
      <c r="B60" s="513">
        <v>1703</v>
      </c>
      <c r="C60" s="508">
        <v>59613</v>
      </c>
      <c r="D60" s="534" t="s">
        <v>632</v>
      </c>
      <c r="E60" s="532">
        <v>1729</v>
      </c>
    </row>
    <row r="61" spans="1:5" s="112" customFormat="1" ht="20.25" customHeight="1">
      <c r="A61" s="533" t="s">
        <v>656</v>
      </c>
      <c r="B61" s="508">
        <v>11708</v>
      </c>
      <c r="C61" s="508">
        <v>351228</v>
      </c>
      <c r="D61" s="535" t="s">
        <v>657</v>
      </c>
      <c r="E61" s="505">
        <v>11322</v>
      </c>
    </row>
    <row r="62" spans="1:5" s="112" customFormat="1" ht="20.25" customHeight="1">
      <c r="A62" s="533" t="s">
        <v>658</v>
      </c>
      <c r="B62" s="520">
        <v>5187</v>
      </c>
      <c r="C62" s="508">
        <v>259355</v>
      </c>
      <c r="D62" s="534" t="s">
        <v>622</v>
      </c>
      <c r="E62" s="532">
        <v>5013</v>
      </c>
    </row>
    <row r="63" spans="1:5" s="112" customFormat="1" ht="20.25" customHeight="1">
      <c r="A63" s="533" t="s">
        <v>659</v>
      </c>
      <c r="B63" s="520">
        <v>8597</v>
      </c>
      <c r="C63" s="520">
        <v>429820</v>
      </c>
      <c r="D63" s="534" t="s">
        <v>622</v>
      </c>
      <c r="E63" s="532">
        <v>8781</v>
      </c>
    </row>
    <row r="64" spans="1:5" s="112" customFormat="1" ht="20.25" customHeight="1">
      <c r="A64" s="533" t="s">
        <v>660</v>
      </c>
      <c r="B64" s="520">
        <v>10148</v>
      </c>
      <c r="C64" s="508">
        <v>456649</v>
      </c>
      <c r="D64" s="536" t="s">
        <v>661</v>
      </c>
      <c r="E64" s="537">
        <v>10183</v>
      </c>
    </row>
    <row r="65" spans="1:5" s="112" customFormat="1" ht="20.25" customHeight="1">
      <c r="A65" s="533" t="s">
        <v>662</v>
      </c>
      <c r="B65" s="508">
        <v>9068</v>
      </c>
      <c r="C65" s="508">
        <v>272013</v>
      </c>
      <c r="D65" s="534" t="s">
        <v>663</v>
      </c>
      <c r="E65" s="532">
        <v>9072</v>
      </c>
    </row>
    <row r="66" spans="1:5" s="112" customFormat="1" ht="20.25" customHeight="1">
      <c r="A66" s="463" t="s">
        <v>664</v>
      </c>
      <c r="B66" s="508">
        <v>10069</v>
      </c>
      <c r="C66" s="508">
        <v>402755</v>
      </c>
      <c r="D66" s="538" t="s">
        <v>665</v>
      </c>
      <c r="E66" s="532">
        <v>9870</v>
      </c>
    </row>
    <row r="67" spans="1:5" s="112" customFormat="1" ht="20.25" customHeight="1">
      <c r="A67" s="463" t="s">
        <v>666</v>
      </c>
      <c r="B67" s="513">
        <v>2982</v>
      </c>
      <c r="C67" s="513">
        <v>59633</v>
      </c>
      <c r="D67" s="534" t="s">
        <v>643</v>
      </c>
      <c r="E67" s="532">
        <v>2960</v>
      </c>
    </row>
    <row r="68" spans="1:5" s="112" customFormat="1" ht="20.25" customHeight="1">
      <c r="A68" s="463" t="s">
        <v>667</v>
      </c>
      <c r="B68" s="508">
        <v>379</v>
      </c>
      <c r="C68" s="508">
        <v>18940</v>
      </c>
      <c r="D68" s="531" t="s">
        <v>622</v>
      </c>
      <c r="E68" s="532">
        <v>371</v>
      </c>
    </row>
    <row r="69" spans="1:5" s="112" customFormat="1" ht="20.25" customHeight="1">
      <c r="A69" s="502" t="s">
        <v>398</v>
      </c>
      <c r="B69" s="503">
        <v>13686</v>
      </c>
      <c r="C69" s="503">
        <v>1163306</v>
      </c>
      <c r="D69" s="539" t="s">
        <v>724</v>
      </c>
      <c r="E69" s="503">
        <v>13587</v>
      </c>
    </row>
    <row r="70" spans="1:5" s="112" customFormat="1" ht="20.25" customHeight="1">
      <c r="A70" s="463" t="s">
        <v>399</v>
      </c>
      <c r="B70" s="508">
        <v>2059</v>
      </c>
      <c r="C70" s="508">
        <v>82347</v>
      </c>
      <c r="D70" s="540" t="s">
        <v>725</v>
      </c>
      <c r="E70" s="508">
        <v>2111</v>
      </c>
    </row>
    <row r="71" spans="1:5" s="112" customFormat="1" ht="20.25" customHeight="1">
      <c r="A71" s="463" t="s">
        <v>400</v>
      </c>
      <c r="B71" s="508">
        <v>6167</v>
      </c>
      <c r="C71" s="508">
        <v>246792</v>
      </c>
      <c r="D71" s="540" t="s">
        <v>401</v>
      </c>
      <c r="E71" s="508">
        <v>6011</v>
      </c>
    </row>
    <row r="72" spans="1:5" s="112" customFormat="1" ht="20.25" customHeight="1">
      <c r="A72" s="463" t="s">
        <v>389</v>
      </c>
      <c r="B72" s="508">
        <v>4433</v>
      </c>
      <c r="C72" s="508">
        <v>177296</v>
      </c>
      <c r="D72" s="540" t="s">
        <v>401</v>
      </c>
      <c r="E72" s="508">
        <v>4434</v>
      </c>
    </row>
    <row r="73" spans="1:5" s="112" customFormat="1" ht="20.25" customHeight="1">
      <c r="A73" s="463" t="s">
        <v>396</v>
      </c>
      <c r="B73" s="512">
        <v>7127</v>
      </c>
      <c r="C73" s="512">
        <v>356347</v>
      </c>
      <c r="D73" s="541" t="s">
        <v>402</v>
      </c>
      <c r="E73" s="512">
        <v>7139</v>
      </c>
    </row>
    <row r="74" spans="1:5" s="112" customFormat="1" ht="20.25" customHeight="1">
      <c r="A74" s="463" t="s">
        <v>403</v>
      </c>
      <c r="B74" s="508">
        <v>7521</v>
      </c>
      <c r="C74" s="508">
        <v>300823</v>
      </c>
      <c r="D74" s="542" t="s">
        <v>725</v>
      </c>
      <c r="E74" s="508">
        <v>7393</v>
      </c>
    </row>
    <row r="75" spans="1:5" s="122" customFormat="1" ht="20.25" customHeight="1">
      <c r="A75" s="503" t="s">
        <v>360</v>
      </c>
      <c r="B75" s="543">
        <v>14330</v>
      </c>
      <c r="C75" s="543">
        <f>SUM(C76:C80)</f>
        <v>1217968</v>
      </c>
      <c r="D75" s="544" t="s">
        <v>724</v>
      </c>
      <c r="E75" s="543">
        <v>14256</v>
      </c>
    </row>
    <row r="76" spans="1:5" s="112" customFormat="1" ht="20.25" customHeight="1">
      <c r="A76" s="545" t="s">
        <v>361</v>
      </c>
      <c r="B76" s="546">
        <v>3888</v>
      </c>
      <c r="C76" s="546">
        <v>194423</v>
      </c>
      <c r="D76" s="547" t="s">
        <v>726</v>
      </c>
      <c r="E76" s="546">
        <v>3937</v>
      </c>
    </row>
    <row r="77" spans="1:5" s="112" customFormat="1" ht="20.25" customHeight="1">
      <c r="A77" s="545" t="s">
        <v>369</v>
      </c>
      <c r="B77" s="546">
        <v>4157</v>
      </c>
      <c r="C77" s="546">
        <v>207845</v>
      </c>
      <c r="D77" s="547" t="s">
        <v>726</v>
      </c>
      <c r="E77" s="546">
        <v>4189</v>
      </c>
    </row>
    <row r="78" spans="1:5" s="112" customFormat="1" ht="20.25" customHeight="1">
      <c r="A78" s="545" t="s">
        <v>370</v>
      </c>
      <c r="B78" s="546">
        <v>7869</v>
      </c>
      <c r="C78" s="546">
        <v>393415</v>
      </c>
      <c r="D78" s="547" t="s">
        <v>726</v>
      </c>
      <c r="E78" s="546">
        <v>7803</v>
      </c>
    </row>
    <row r="79" spans="1:5" s="112" customFormat="1" ht="20.25" customHeight="1">
      <c r="A79" s="545" t="s">
        <v>371</v>
      </c>
      <c r="B79" s="548">
        <v>6621</v>
      </c>
      <c r="C79" s="548">
        <v>264824</v>
      </c>
      <c r="D79" s="547" t="s">
        <v>725</v>
      </c>
      <c r="E79" s="546">
        <v>6405</v>
      </c>
    </row>
    <row r="80" spans="1:5" s="112" customFormat="1" ht="20.25" customHeight="1">
      <c r="A80" s="463" t="s">
        <v>372</v>
      </c>
      <c r="B80" s="508">
        <v>3937</v>
      </c>
      <c r="C80" s="508">
        <v>157461</v>
      </c>
      <c r="D80" s="547" t="s">
        <v>725</v>
      </c>
      <c r="E80" s="508">
        <v>3980</v>
      </c>
    </row>
    <row r="81" spans="1:5" s="112" customFormat="1" ht="20.25" customHeight="1">
      <c r="A81" s="502" t="s">
        <v>353</v>
      </c>
      <c r="B81" s="503">
        <v>11080</v>
      </c>
      <c r="C81" s="503">
        <v>941760</v>
      </c>
      <c r="D81" s="539" t="s">
        <v>724</v>
      </c>
      <c r="E81" s="503">
        <v>11008</v>
      </c>
    </row>
    <row r="82" spans="1:5" s="112" customFormat="1" ht="20.25" customHeight="1">
      <c r="A82" s="463" t="s">
        <v>354</v>
      </c>
      <c r="B82" s="508">
        <v>4970</v>
      </c>
      <c r="C82" s="508">
        <v>198795</v>
      </c>
      <c r="D82" s="549" t="s">
        <v>725</v>
      </c>
      <c r="E82" s="508">
        <v>4971</v>
      </c>
    </row>
    <row r="83" spans="1:5" s="112" customFormat="1" ht="20.25" customHeight="1">
      <c r="A83" s="463" t="s">
        <v>355</v>
      </c>
      <c r="B83" s="508">
        <v>6936</v>
      </c>
      <c r="C83" s="508">
        <v>277431</v>
      </c>
      <c r="D83" s="549" t="s">
        <v>725</v>
      </c>
      <c r="E83" s="508">
        <v>6933</v>
      </c>
    </row>
    <row r="84" spans="1:5" s="112" customFormat="1" ht="20.25" customHeight="1">
      <c r="A84" s="463" t="s">
        <v>356</v>
      </c>
      <c r="B84" s="508">
        <v>3104</v>
      </c>
      <c r="C84" s="508">
        <v>139661</v>
      </c>
      <c r="D84" s="549" t="s">
        <v>727</v>
      </c>
      <c r="E84" s="508">
        <v>3888</v>
      </c>
    </row>
    <row r="85" spans="1:5" s="112" customFormat="1" ht="20.25" customHeight="1">
      <c r="A85" s="463" t="s">
        <v>357</v>
      </c>
      <c r="B85" s="508">
        <v>3752</v>
      </c>
      <c r="C85" s="508">
        <v>150080</v>
      </c>
      <c r="D85" s="549" t="s">
        <v>725</v>
      </c>
      <c r="E85" s="508">
        <v>3638</v>
      </c>
    </row>
    <row r="86" spans="1:5" s="112" customFormat="1" ht="20.25" customHeight="1">
      <c r="A86" s="463" t="s">
        <v>358</v>
      </c>
      <c r="B86" s="508">
        <v>5042</v>
      </c>
      <c r="C86" s="508">
        <v>175798</v>
      </c>
      <c r="D86" s="549" t="s">
        <v>728</v>
      </c>
      <c r="E86" s="508">
        <v>4979</v>
      </c>
    </row>
    <row r="87" spans="1:5" s="112" customFormat="1" ht="20.25" customHeight="1">
      <c r="A87" s="502" t="s">
        <v>343</v>
      </c>
      <c r="B87" s="503">
        <v>183529</v>
      </c>
      <c r="C87" s="503">
        <v>2622</v>
      </c>
      <c r="D87" s="504" t="s">
        <v>729</v>
      </c>
      <c r="E87" s="503">
        <v>2283</v>
      </c>
    </row>
    <row r="88" spans="1:5" s="112" customFormat="1" ht="20.25" customHeight="1">
      <c r="A88" s="502" t="s">
        <v>475</v>
      </c>
      <c r="B88" s="503">
        <v>102813</v>
      </c>
      <c r="C88" s="503">
        <v>10281252</v>
      </c>
      <c r="D88" s="550" t="s">
        <v>243</v>
      </c>
      <c r="E88" s="503">
        <v>99643</v>
      </c>
    </row>
    <row r="89" spans="1:5" s="112" customFormat="1" ht="20.25" customHeight="1">
      <c r="A89" s="463" t="s">
        <v>499</v>
      </c>
      <c r="B89" s="508">
        <v>9757</v>
      </c>
      <c r="C89" s="508">
        <v>975683</v>
      </c>
      <c r="D89" s="551" t="s">
        <v>243</v>
      </c>
      <c r="E89" s="508">
        <v>9554</v>
      </c>
    </row>
    <row r="90" spans="1:5" s="112" customFormat="1" ht="20.25" customHeight="1">
      <c r="A90" s="463" t="s">
        <v>490</v>
      </c>
      <c r="B90" s="508">
        <v>8028</v>
      </c>
      <c r="C90" s="508">
        <v>802752</v>
      </c>
      <c r="D90" s="549" t="s">
        <v>730</v>
      </c>
      <c r="E90" s="508">
        <v>7953</v>
      </c>
    </row>
    <row r="91" spans="1:5" s="123" customFormat="1" ht="20.25" customHeight="1">
      <c r="A91" s="463" t="s">
        <v>500</v>
      </c>
      <c r="B91" s="508">
        <v>9231</v>
      </c>
      <c r="C91" s="508">
        <v>369210</v>
      </c>
      <c r="D91" s="552" t="s">
        <v>725</v>
      </c>
      <c r="E91" s="508">
        <v>8827</v>
      </c>
    </row>
    <row r="92" spans="1:5" s="123" customFormat="1" ht="20.25" customHeight="1">
      <c r="A92" s="463" t="s">
        <v>501</v>
      </c>
      <c r="B92" s="508">
        <v>4902</v>
      </c>
      <c r="C92" s="508">
        <v>490127</v>
      </c>
      <c r="D92" s="549" t="s">
        <v>730</v>
      </c>
      <c r="E92" s="508">
        <v>4876</v>
      </c>
    </row>
    <row r="93" spans="1:5" s="112" customFormat="1" ht="20.25" customHeight="1">
      <c r="A93" s="463" t="s">
        <v>502</v>
      </c>
      <c r="B93" s="508">
        <v>7175</v>
      </c>
      <c r="C93" s="508">
        <v>717479</v>
      </c>
      <c r="D93" s="549" t="s">
        <v>730</v>
      </c>
      <c r="E93" s="508">
        <v>6967</v>
      </c>
    </row>
    <row r="94" spans="1:5" s="124" customFormat="1" ht="20.25" customHeight="1">
      <c r="A94" s="463" t="s">
        <v>503</v>
      </c>
      <c r="B94" s="508">
        <v>5485</v>
      </c>
      <c r="C94" s="508">
        <v>274291</v>
      </c>
      <c r="D94" s="551" t="s">
        <v>244</v>
      </c>
      <c r="E94" s="508">
        <v>5521</v>
      </c>
    </row>
    <row r="95" spans="1:5" s="123" customFormat="1" ht="20.25" customHeight="1">
      <c r="A95" s="463" t="s">
        <v>504</v>
      </c>
      <c r="B95" s="508">
        <v>7532</v>
      </c>
      <c r="C95" s="508">
        <v>376566</v>
      </c>
      <c r="D95" s="551" t="s">
        <v>244</v>
      </c>
      <c r="E95" s="508">
        <v>7096</v>
      </c>
    </row>
    <row r="96" spans="1:5" s="123" customFormat="1" ht="20.25" customHeight="1">
      <c r="A96" s="463" t="s">
        <v>505</v>
      </c>
      <c r="B96" s="508">
        <v>2027</v>
      </c>
      <c r="C96" s="508">
        <v>81070</v>
      </c>
      <c r="D96" s="552" t="s">
        <v>725</v>
      </c>
      <c r="E96" s="508">
        <v>1993</v>
      </c>
    </row>
    <row r="97" spans="1:5" s="125" customFormat="1" ht="20.25" customHeight="1">
      <c r="A97" s="463" t="s">
        <v>498</v>
      </c>
      <c r="B97" s="508">
        <v>5629</v>
      </c>
      <c r="C97" s="508">
        <v>562900</v>
      </c>
      <c r="D97" s="552" t="s">
        <v>506</v>
      </c>
      <c r="E97" s="508">
        <v>5625</v>
      </c>
    </row>
    <row r="98" spans="1:5" s="123" customFormat="1" ht="20.25" customHeight="1">
      <c r="A98" s="463" t="s">
        <v>507</v>
      </c>
      <c r="B98" s="508">
        <v>8413</v>
      </c>
      <c r="C98" s="508">
        <v>841246</v>
      </c>
      <c r="D98" s="551" t="s">
        <v>243</v>
      </c>
      <c r="E98" s="508">
        <v>8232</v>
      </c>
    </row>
    <row r="99" spans="1:5" s="123" customFormat="1" ht="20.25" customHeight="1">
      <c r="A99" s="463" t="s">
        <v>508</v>
      </c>
      <c r="B99" s="508">
        <v>2588</v>
      </c>
      <c r="C99" s="508">
        <v>51755</v>
      </c>
      <c r="D99" s="553">
        <v>0.05</v>
      </c>
      <c r="E99" s="508">
        <v>2795</v>
      </c>
    </row>
    <row r="100" spans="1:5" s="112" customFormat="1" ht="20.25" customHeight="1">
      <c r="A100" s="463" t="s">
        <v>509</v>
      </c>
      <c r="B100" s="508">
        <v>3159</v>
      </c>
      <c r="C100" s="508">
        <v>157946</v>
      </c>
      <c r="D100" s="547" t="s">
        <v>510</v>
      </c>
      <c r="E100" s="508">
        <v>3019</v>
      </c>
    </row>
    <row r="101" spans="1:5" s="123" customFormat="1" ht="20.25" customHeight="1">
      <c r="A101" s="463" t="s">
        <v>511</v>
      </c>
      <c r="B101" s="508">
        <v>5237</v>
      </c>
      <c r="C101" s="508">
        <v>523668</v>
      </c>
      <c r="D101" s="552" t="s">
        <v>730</v>
      </c>
      <c r="E101" s="508">
        <v>4933</v>
      </c>
    </row>
    <row r="102" spans="1:5" s="112" customFormat="1" ht="20.25" customHeight="1">
      <c r="A102" s="463" t="s">
        <v>512</v>
      </c>
      <c r="B102" s="508">
        <v>4014</v>
      </c>
      <c r="C102" s="508">
        <v>160527</v>
      </c>
      <c r="D102" s="552" t="s">
        <v>725</v>
      </c>
      <c r="E102" s="508">
        <v>3938</v>
      </c>
    </row>
    <row r="103" spans="1:5" s="112" customFormat="1" ht="20.25" customHeight="1">
      <c r="A103" s="463" t="s">
        <v>513</v>
      </c>
      <c r="B103" s="508">
        <v>6698</v>
      </c>
      <c r="C103" s="508">
        <v>334851</v>
      </c>
      <c r="D103" s="551" t="s">
        <v>244</v>
      </c>
      <c r="E103" s="508">
        <v>6247</v>
      </c>
    </row>
    <row r="104" spans="1:5" s="112" customFormat="1" ht="20.25" customHeight="1">
      <c r="A104" s="463" t="s">
        <v>514</v>
      </c>
      <c r="B104" s="508">
        <v>4656</v>
      </c>
      <c r="C104" s="508">
        <v>232793</v>
      </c>
      <c r="D104" s="551" t="s">
        <v>244</v>
      </c>
      <c r="E104" s="508">
        <v>4649</v>
      </c>
    </row>
    <row r="105" spans="1:5" s="112" customFormat="1" ht="20.25" customHeight="1">
      <c r="A105" s="463" t="s">
        <v>515</v>
      </c>
      <c r="B105" s="508">
        <v>2559</v>
      </c>
      <c r="C105" s="508">
        <v>127910</v>
      </c>
      <c r="D105" s="551" t="s">
        <v>244</v>
      </c>
      <c r="E105" s="508">
        <v>2544</v>
      </c>
    </row>
    <row r="106" spans="1:5" s="112" customFormat="1" ht="20.25" customHeight="1">
      <c r="A106" s="463" t="s">
        <v>516</v>
      </c>
      <c r="B106" s="508">
        <v>3410</v>
      </c>
      <c r="C106" s="508">
        <v>170487</v>
      </c>
      <c r="D106" s="551" t="s">
        <v>244</v>
      </c>
      <c r="E106" s="508">
        <v>2707</v>
      </c>
    </row>
    <row r="107" spans="1:5" s="123" customFormat="1" ht="20.25" customHeight="1">
      <c r="A107" s="463" t="s">
        <v>517</v>
      </c>
      <c r="B107" s="508">
        <v>9606</v>
      </c>
      <c r="C107" s="508">
        <v>768467</v>
      </c>
      <c r="D107" s="551" t="s">
        <v>518</v>
      </c>
      <c r="E107" s="508">
        <v>9366</v>
      </c>
    </row>
    <row r="108" spans="1:5" s="112" customFormat="1" ht="20.25" customHeight="1">
      <c r="A108" s="463" t="s">
        <v>519</v>
      </c>
      <c r="B108" s="508">
        <v>11305</v>
      </c>
      <c r="C108" s="508">
        <v>339146</v>
      </c>
      <c r="D108" s="554">
        <v>3.3333333333333298E-2</v>
      </c>
      <c r="E108" s="508">
        <v>11058</v>
      </c>
    </row>
    <row r="109" spans="1:5" s="112" customFormat="1" ht="20.25" customHeight="1">
      <c r="A109" s="463" t="s">
        <v>520</v>
      </c>
      <c r="B109" s="508">
        <v>3337</v>
      </c>
      <c r="C109" s="508">
        <v>166823</v>
      </c>
      <c r="D109" s="551" t="s">
        <v>244</v>
      </c>
      <c r="E109" s="508">
        <v>3233</v>
      </c>
    </row>
    <row r="110" spans="1:5" s="112" customFormat="1" ht="20.25" customHeight="1">
      <c r="A110" s="463" t="s">
        <v>494</v>
      </c>
      <c r="B110" s="508">
        <v>2982</v>
      </c>
      <c r="C110" s="508">
        <v>149062</v>
      </c>
      <c r="D110" s="551" t="s">
        <v>244</v>
      </c>
      <c r="E110" s="508">
        <v>2871</v>
      </c>
    </row>
    <row r="111" spans="1:5" s="123" customFormat="1" ht="20.25" customHeight="1">
      <c r="A111" s="463" t="s">
        <v>521</v>
      </c>
      <c r="B111" s="508">
        <v>5681</v>
      </c>
      <c r="C111" s="508">
        <v>284028</v>
      </c>
      <c r="D111" s="551" t="s">
        <v>244</v>
      </c>
      <c r="E111" s="508">
        <v>5432</v>
      </c>
    </row>
    <row r="112" spans="1:5" s="112" customFormat="1" ht="20.25" customHeight="1">
      <c r="A112" s="463" t="s">
        <v>522</v>
      </c>
      <c r="B112" s="508">
        <v>4825</v>
      </c>
      <c r="C112" s="508">
        <v>482433</v>
      </c>
      <c r="D112" s="551" t="s">
        <v>243</v>
      </c>
      <c r="E112" s="508">
        <v>4455</v>
      </c>
    </row>
    <row r="113" spans="1:5" s="112" customFormat="1" ht="20.25" customHeight="1">
      <c r="A113" s="463" t="s">
        <v>523</v>
      </c>
      <c r="B113" s="508">
        <v>5294</v>
      </c>
      <c r="C113" s="508">
        <v>264684</v>
      </c>
      <c r="D113" s="551" t="s">
        <v>244</v>
      </c>
      <c r="E113" s="508">
        <v>4985</v>
      </c>
    </row>
    <row r="114" spans="1:5" s="112" customFormat="1" ht="20.25" customHeight="1">
      <c r="A114" s="463" t="s">
        <v>524</v>
      </c>
      <c r="B114" s="508">
        <v>3267</v>
      </c>
      <c r="C114" s="508">
        <v>163334</v>
      </c>
      <c r="D114" s="551" t="s">
        <v>244</v>
      </c>
      <c r="E114" s="508">
        <v>3242</v>
      </c>
    </row>
    <row r="115" spans="1:5" s="123" customFormat="1" ht="20.25" customHeight="1">
      <c r="A115" s="463" t="s">
        <v>525</v>
      </c>
      <c r="B115" s="508">
        <v>2641</v>
      </c>
      <c r="C115" s="508">
        <v>132003</v>
      </c>
      <c r="D115" s="551" t="s">
        <v>244</v>
      </c>
      <c r="E115" s="508">
        <v>2564</v>
      </c>
    </row>
    <row r="116" spans="1:5" s="112" customFormat="1" ht="20.25" customHeight="1">
      <c r="A116" s="463" t="s">
        <v>526</v>
      </c>
      <c r="B116" s="508">
        <v>2000</v>
      </c>
      <c r="C116" s="508">
        <v>92536</v>
      </c>
      <c r="D116" s="555" t="s">
        <v>731</v>
      </c>
      <c r="E116" s="508">
        <v>2000</v>
      </c>
    </row>
    <row r="117" spans="1:5" s="123" customFormat="1" ht="20.25" customHeight="1">
      <c r="A117" s="463" t="s">
        <v>527</v>
      </c>
      <c r="B117" s="508">
        <v>1200</v>
      </c>
      <c r="C117" s="508">
        <v>38912</v>
      </c>
      <c r="D117" s="551" t="s">
        <v>732</v>
      </c>
      <c r="E117" s="508">
        <v>1200</v>
      </c>
    </row>
    <row r="118" spans="1:5" s="112" customFormat="1" ht="20.25" customHeight="1">
      <c r="A118" s="463" t="s">
        <v>528</v>
      </c>
      <c r="B118" s="508">
        <v>1078</v>
      </c>
      <c r="C118" s="508">
        <v>53871</v>
      </c>
      <c r="D118" s="551" t="s">
        <v>244</v>
      </c>
      <c r="E118" s="508">
        <v>1012</v>
      </c>
    </row>
    <row r="119" spans="1:5" s="112" customFormat="1" ht="20.25" customHeight="1">
      <c r="A119" s="463" t="s">
        <v>529</v>
      </c>
      <c r="B119" s="508">
        <v>1894</v>
      </c>
      <c r="C119" s="508">
        <v>94692</v>
      </c>
      <c r="D119" s="551" t="s">
        <v>244</v>
      </c>
      <c r="E119" s="508">
        <v>1831</v>
      </c>
    </row>
    <row r="120" spans="1:5" s="112" customFormat="1" ht="20.25" customHeight="1">
      <c r="A120" s="502" t="s">
        <v>426</v>
      </c>
      <c r="B120" s="503">
        <v>12867</v>
      </c>
      <c r="C120" s="503">
        <f>SUM(C121:C138)</f>
        <v>1286693</v>
      </c>
      <c r="D120" s="556">
        <v>0.01</v>
      </c>
      <c r="E120" s="503">
        <v>12758</v>
      </c>
    </row>
    <row r="121" spans="1:5" s="112" customFormat="1" ht="20.25" customHeight="1">
      <c r="A121" s="463" t="s">
        <v>441</v>
      </c>
      <c r="B121" s="508">
        <v>4579</v>
      </c>
      <c r="C121" s="508">
        <v>228903</v>
      </c>
      <c r="D121" s="554">
        <v>0.02</v>
      </c>
      <c r="E121" s="508">
        <v>4506</v>
      </c>
    </row>
    <row r="122" spans="1:5" s="112" customFormat="1" ht="20.25" customHeight="1">
      <c r="A122" s="463" t="s">
        <v>442</v>
      </c>
      <c r="B122" s="508">
        <v>5444</v>
      </c>
      <c r="C122" s="508">
        <v>272189</v>
      </c>
      <c r="D122" s="557">
        <v>0.02</v>
      </c>
      <c r="E122" s="508">
        <v>5320</v>
      </c>
    </row>
    <row r="123" spans="1:5" s="112" customFormat="1" ht="20.25" customHeight="1">
      <c r="A123" s="463" t="s">
        <v>443</v>
      </c>
      <c r="B123" s="508">
        <v>3561</v>
      </c>
      <c r="C123" s="508">
        <v>178007</v>
      </c>
      <c r="D123" s="557">
        <v>0.02</v>
      </c>
      <c r="E123" s="508">
        <v>3548</v>
      </c>
    </row>
    <row r="124" spans="1:5" s="112" customFormat="1" ht="20.25" customHeight="1">
      <c r="A124" s="463" t="s">
        <v>444</v>
      </c>
      <c r="B124" s="513">
        <v>1529</v>
      </c>
      <c r="C124" s="513">
        <v>76413</v>
      </c>
      <c r="D124" s="558">
        <v>0.02</v>
      </c>
      <c r="E124" s="508">
        <v>1526</v>
      </c>
    </row>
    <row r="125" spans="1:5" s="112" customFormat="1" ht="20.25" customHeight="1">
      <c r="A125" s="463" t="s">
        <v>445</v>
      </c>
      <c r="B125" s="508">
        <v>788</v>
      </c>
      <c r="C125" s="508">
        <v>39361</v>
      </c>
      <c r="D125" s="557">
        <v>0.02</v>
      </c>
      <c r="E125" s="508">
        <v>788</v>
      </c>
    </row>
    <row r="126" spans="1:5" s="112" customFormat="1" ht="20.25" customHeight="1">
      <c r="A126" s="463" t="s">
        <v>446</v>
      </c>
      <c r="B126" s="512">
        <v>1354</v>
      </c>
      <c r="C126" s="512">
        <v>67652</v>
      </c>
      <c r="D126" s="557">
        <v>0.02</v>
      </c>
      <c r="E126" s="512">
        <v>1339</v>
      </c>
    </row>
    <row r="127" spans="1:5" s="112" customFormat="1" ht="20.25" customHeight="1">
      <c r="A127" s="463" t="s">
        <v>447</v>
      </c>
      <c r="B127" s="508">
        <v>1189</v>
      </c>
      <c r="C127" s="508">
        <v>59418</v>
      </c>
      <c r="D127" s="557">
        <v>0.02</v>
      </c>
      <c r="E127" s="508">
        <v>1204</v>
      </c>
    </row>
    <row r="128" spans="1:5" s="112" customFormat="1" ht="20.25" customHeight="1">
      <c r="A128" s="545" t="s">
        <v>448</v>
      </c>
      <c r="B128" s="513">
        <v>1492</v>
      </c>
      <c r="C128" s="513">
        <v>59678</v>
      </c>
      <c r="D128" s="558">
        <v>2.5000000000000001E-2</v>
      </c>
      <c r="E128" s="508">
        <v>1480</v>
      </c>
    </row>
    <row r="129" spans="1:5" s="112" customFormat="1" ht="20.25" customHeight="1">
      <c r="A129" s="463" t="s">
        <v>449</v>
      </c>
      <c r="B129" s="508">
        <v>993</v>
      </c>
      <c r="C129" s="508">
        <v>39712</v>
      </c>
      <c r="D129" s="557">
        <v>2.5000000000000001E-2</v>
      </c>
      <c r="E129" s="508">
        <v>989</v>
      </c>
    </row>
    <row r="130" spans="1:5" s="112" customFormat="1" ht="20.25" customHeight="1">
      <c r="A130" s="463" t="s">
        <v>450</v>
      </c>
      <c r="B130" s="508">
        <v>873</v>
      </c>
      <c r="C130" s="508">
        <v>34901</v>
      </c>
      <c r="D130" s="559">
        <v>2.5000000000000001E-2</v>
      </c>
      <c r="E130" s="513">
        <v>869</v>
      </c>
    </row>
    <row r="131" spans="1:5" s="112" customFormat="1" ht="20.25" customHeight="1">
      <c r="A131" s="463" t="s">
        <v>451</v>
      </c>
      <c r="B131" s="508">
        <v>760</v>
      </c>
      <c r="C131" s="508">
        <v>37628</v>
      </c>
      <c r="D131" s="557">
        <v>0.02</v>
      </c>
      <c r="E131" s="508">
        <v>750</v>
      </c>
    </row>
    <row r="132" spans="1:5" s="112" customFormat="1" ht="20.25" customHeight="1">
      <c r="A132" s="463" t="s">
        <v>452</v>
      </c>
      <c r="B132" s="508">
        <v>955</v>
      </c>
      <c r="C132" s="508">
        <v>33413</v>
      </c>
      <c r="D132" s="557">
        <v>2.8571428571428571E-2</v>
      </c>
      <c r="E132" s="508">
        <v>967</v>
      </c>
    </row>
    <row r="133" spans="1:5" s="112" customFormat="1" ht="20.25" customHeight="1">
      <c r="A133" s="463" t="s">
        <v>453</v>
      </c>
      <c r="B133" s="508">
        <v>799</v>
      </c>
      <c r="C133" s="508">
        <v>39916</v>
      </c>
      <c r="D133" s="559">
        <v>0.02</v>
      </c>
      <c r="E133" s="508">
        <v>809</v>
      </c>
    </row>
    <row r="134" spans="1:5" s="112" customFormat="1" ht="20.25" customHeight="1">
      <c r="A134" s="463" t="s">
        <v>454</v>
      </c>
      <c r="B134" s="513">
        <v>443</v>
      </c>
      <c r="C134" s="513">
        <v>22133</v>
      </c>
      <c r="D134" s="558">
        <v>0.02</v>
      </c>
      <c r="E134" s="513">
        <v>454</v>
      </c>
    </row>
    <row r="135" spans="1:5" s="112" customFormat="1" ht="20.25" customHeight="1">
      <c r="A135" s="463" t="s">
        <v>455</v>
      </c>
      <c r="B135" s="508">
        <v>492</v>
      </c>
      <c r="C135" s="508">
        <v>19719</v>
      </c>
      <c r="D135" s="557">
        <v>2.5000000000000001E-2</v>
      </c>
      <c r="E135" s="508">
        <v>490</v>
      </c>
    </row>
    <row r="136" spans="1:5" s="112" customFormat="1" ht="20.25" customHeight="1">
      <c r="A136" s="463" t="s">
        <v>456</v>
      </c>
      <c r="B136" s="508">
        <v>688</v>
      </c>
      <c r="C136" s="508">
        <v>27465</v>
      </c>
      <c r="D136" s="557">
        <v>2.5000000000000001E-2</v>
      </c>
      <c r="E136" s="508">
        <v>677</v>
      </c>
    </row>
    <row r="137" spans="1:5" s="112" customFormat="1" ht="20.25" customHeight="1">
      <c r="A137" s="463" t="s">
        <v>457</v>
      </c>
      <c r="B137" s="508">
        <v>756</v>
      </c>
      <c r="C137" s="508">
        <v>26438</v>
      </c>
      <c r="D137" s="557">
        <v>2.8571428571428571E-2</v>
      </c>
      <c r="E137" s="508">
        <v>752</v>
      </c>
    </row>
    <row r="138" spans="1:5" s="112" customFormat="1" ht="20.25" customHeight="1">
      <c r="A138" s="463" t="s">
        <v>458</v>
      </c>
      <c r="B138" s="508">
        <v>679</v>
      </c>
      <c r="C138" s="508">
        <v>23747</v>
      </c>
      <c r="D138" s="557">
        <v>2.8571428571428571E-2</v>
      </c>
      <c r="E138" s="508">
        <v>681</v>
      </c>
    </row>
    <row r="139" spans="1:5" s="123" customFormat="1" ht="20.25" customHeight="1">
      <c r="A139" s="502" t="s">
        <v>670</v>
      </c>
      <c r="B139" s="525">
        <v>12996</v>
      </c>
      <c r="C139" s="525">
        <v>1591625</v>
      </c>
      <c r="D139" s="560" t="s">
        <v>730</v>
      </c>
      <c r="E139" s="561">
        <v>15186</v>
      </c>
    </row>
    <row r="140" spans="1:5" s="123" customFormat="1" ht="20.25" customHeight="1">
      <c r="A140" s="463" t="s">
        <v>671</v>
      </c>
      <c r="B140" s="509">
        <v>6646</v>
      </c>
      <c r="C140" s="509">
        <v>835197</v>
      </c>
      <c r="D140" s="562" t="s">
        <v>618</v>
      </c>
      <c r="E140" s="509">
        <v>7454</v>
      </c>
    </row>
    <row r="141" spans="1:5" s="123" customFormat="1" ht="20.25" customHeight="1">
      <c r="A141" s="463" t="s">
        <v>672</v>
      </c>
      <c r="B141" s="512">
        <v>3450</v>
      </c>
      <c r="C141" s="512">
        <v>208350</v>
      </c>
      <c r="D141" s="562" t="s">
        <v>726</v>
      </c>
      <c r="E141" s="509">
        <v>4096</v>
      </c>
    </row>
    <row r="142" spans="1:5" s="123" customFormat="1" ht="20.25" customHeight="1">
      <c r="A142" s="463" t="s">
        <v>673</v>
      </c>
      <c r="B142" s="512">
        <v>2279</v>
      </c>
      <c r="C142" s="512">
        <v>112729</v>
      </c>
      <c r="D142" s="562" t="s">
        <v>726</v>
      </c>
      <c r="E142" s="512">
        <v>2725</v>
      </c>
    </row>
    <row r="143" spans="1:5" s="123" customFormat="1" ht="20.25" customHeight="1">
      <c r="A143" s="533" t="s">
        <v>674</v>
      </c>
      <c r="B143" s="563">
        <v>899</v>
      </c>
      <c r="C143" s="563">
        <v>34282</v>
      </c>
      <c r="D143" s="562" t="s">
        <v>663</v>
      </c>
      <c r="E143" s="509">
        <v>1334</v>
      </c>
    </row>
    <row r="144" spans="1:5" s="123" customFormat="1" ht="20.25" customHeight="1">
      <c r="A144" s="463" t="s">
        <v>675</v>
      </c>
      <c r="B144" s="509">
        <v>898</v>
      </c>
      <c r="C144" s="509">
        <v>44875</v>
      </c>
      <c r="D144" s="562" t="s">
        <v>726</v>
      </c>
      <c r="E144" s="509">
        <v>1153</v>
      </c>
    </row>
    <row r="145" spans="1:5" s="123" customFormat="1" ht="20.25" customHeight="1">
      <c r="A145" s="463" t="s">
        <v>676</v>
      </c>
      <c r="B145" s="512">
        <v>1321</v>
      </c>
      <c r="C145" s="512">
        <v>44018</v>
      </c>
      <c r="D145" s="562" t="s">
        <v>663</v>
      </c>
      <c r="E145" s="512">
        <v>1916</v>
      </c>
    </row>
    <row r="146" spans="1:5" s="123" customFormat="1" ht="20.25" customHeight="1">
      <c r="A146" s="463" t="s">
        <v>677</v>
      </c>
      <c r="B146" s="512">
        <v>899</v>
      </c>
      <c r="C146" s="512">
        <v>28358</v>
      </c>
      <c r="D146" s="562" t="s">
        <v>663</v>
      </c>
      <c r="E146" s="512">
        <v>1146</v>
      </c>
    </row>
    <row r="147" spans="1:5" s="123" customFormat="1" ht="20.25" customHeight="1">
      <c r="A147" s="463" t="s">
        <v>678</v>
      </c>
      <c r="B147" s="563">
        <v>1137</v>
      </c>
      <c r="C147" s="509">
        <v>69950</v>
      </c>
      <c r="D147" s="562" t="s">
        <v>726</v>
      </c>
      <c r="E147" s="509">
        <v>1319</v>
      </c>
    </row>
    <row r="148" spans="1:5" s="123" customFormat="1" ht="20.25" customHeight="1">
      <c r="A148" s="463" t="s">
        <v>679</v>
      </c>
      <c r="B148" s="512">
        <v>1050</v>
      </c>
      <c r="C148" s="512">
        <v>34976</v>
      </c>
      <c r="D148" s="562" t="s">
        <v>680</v>
      </c>
      <c r="E148" s="512">
        <v>1537</v>
      </c>
    </row>
    <row r="149" spans="1:5" s="123" customFormat="1" ht="20.25" customHeight="1">
      <c r="A149" s="463" t="s">
        <v>681</v>
      </c>
      <c r="B149" s="512">
        <v>2033</v>
      </c>
      <c r="C149" s="512">
        <v>75192</v>
      </c>
      <c r="D149" s="562" t="s">
        <v>682</v>
      </c>
      <c r="E149" s="512">
        <v>2402</v>
      </c>
    </row>
    <row r="150" spans="1:5" s="123" customFormat="1" ht="20.25" customHeight="1">
      <c r="A150" s="463" t="s">
        <v>683</v>
      </c>
      <c r="B150" s="512">
        <v>1335</v>
      </c>
      <c r="C150" s="512">
        <v>30503</v>
      </c>
      <c r="D150" s="562" t="s">
        <v>684</v>
      </c>
      <c r="E150" s="512">
        <v>1727</v>
      </c>
    </row>
    <row r="151" spans="1:5" s="112" customFormat="1" ht="20.25" customHeight="1">
      <c r="A151" s="502" t="s">
        <v>420</v>
      </c>
      <c r="B151" s="503">
        <v>113644</v>
      </c>
      <c r="C151" s="503">
        <v>1704656</v>
      </c>
      <c r="D151" s="564" t="s">
        <v>459</v>
      </c>
      <c r="E151" s="503">
        <v>16776</v>
      </c>
    </row>
    <row r="152" spans="1:5" s="112" customFormat="1" ht="20.25" customHeight="1">
      <c r="A152" s="547" t="s">
        <v>460</v>
      </c>
      <c r="B152" s="508">
        <v>4893</v>
      </c>
      <c r="C152" s="508">
        <v>489216</v>
      </c>
      <c r="D152" s="552" t="s">
        <v>459</v>
      </c>
      <c r="E152" s="508">
        <v>4751</v>
      </c>
    </row>
    <row r="153" spans="1:5" s="123" customFormat="1" ht="20.25" customHeight="1">
      <c r="A153" s="547" t="s">
        <v>461</v>
      </c>
      <c r="B153" s="513">
        <v>2343</v>
      </c>
      <c r="C153" s="513">
        <v>93707</v>
      </c>
      <c r="D153" s="552" t="s">
        <v>401</v>
      </c>
      <c r="E153" s="513">
        <v>2357</v>
      </c>
    </row>
    <row r="154" spans="1:5" s="112" customFormat="1" ht="20.25" customHeight="1">
      <c r="A154" s="547" t="s">
        <v>462</v>
      </c>
      <c r="B154" s="508">
        <v>2464</v>
      </c>
      <c r="C154" s="508">
        <v>86274</v>
      </c>
      <c r="D154" s="549" t="s">
        <v>463</v>
      </c>
      <c r="E154" s="508">
        <v>2489</v>
      </c>
    </row>
    <row r="155" spans="1:5" s="112" customFormat="1" ht="20.25" customHeight="1">
      <c r="A155" s="547" t="s">
        <v>464</v>
      </c>
      <c r="B155" s="508">
        <v>4693</v>
      </c>
      <c r="C155" s="508">
        <v>234667</v>
      </c>
      <c r="D155" s="552" t="s">
        <v>726</v>
      </c>
      <c r="E155" s="508">
        <v>4589</v>
      </c>
    </row>
    <row r="156" spans="1:5" s="112" customFormat="1" ht="20.25" customHeight="1">
      <c r="A156" s="547" t="s">
        <v>465</v>
      </c>
      <c r="B156" s="508">
        <v>3364</v>
      </c>
      <c r="C156" s="508">
        <v>134561</v>
      </c>
      <c r="D156" s="552" t="s">
        <v>401</v>
      </c>
      <c r="E156" s="508">
        <v>3327</v>
      </c>
    </row>
    <row r="157" spans="1:5" s="112" customFormat="1" ht="20.25" customHeight="1">
      <c r="A157" s="547" t="s">
        <v>466</v>
      </c>
      <c r="B157" s="508">
        <v>2596</v>
      </c>
      <c r="C157" s="508">
        <v>103819</v>
      </c>
      <c r="D157" s="552" t="s">
        <v>401</v>
      </c>
      <c r="E157" s="508">
        <v>2599</v>
      </c>
    </row>
    <row r="158" spans="1:5" s="112" customFormat="1" ht="20.25" customHeight="1">
      <c r="A158" s="547" t="s">
        <v>467</v>
      </c>
      <c r="B158" s="508">
        <v>1058</v>
      </c>
      <c r="C158" s="508">
        <v>31711</v>
      </c>
      <c r="D158" s="549" t="s">
        <v>733</v>
      </c>
      <c r="E158" s="508">
        <v>1029</v>
      </c>
    </row>
    <row r="159" spans="1:5" s="112" customFormat="1" ht="20.25" customHeight="1">
      <c r="A159" s="547" t="s">
        <v>468</v>
      </c>
      <c r="B159" s="508">
        <v>4468</v>
      </c>
      <c r="C159" s="508">
        <v>134026</v>
      </c>
      <c r="D159" s="549" t="s">
        <v>733</v>
      </c>
      <c r="E159" s="508">
        <v>4416</v>
      </c>
    </row>
    <row r="160" spans="1:5" s="112" customFormat="1" ht="20.25" customHeight="1">
      <c r="A160" s="547" t="s">
        <v>469</v>
      </c>
      <c r="B160" s="508">
        <v>1560</v>
      </c>
      <c r="C160" s="508">
        <v>46788</v>
      </c>
      <c r="D160" s="549" t="s">
        <v>733</v>
      </c>
      <c r="E160" s="508">
        <v>1558</v>
      </c>
    </row>
    <row r="161" spans="1:5" s="112" customFormat="1" ht="20.25" customHeight="1">
      <c r="A161" s="547" t="s">
        <v>470</v>
      </c>
      <c r="B161" s="508">
        <v>1403</v>
      </c>
      <c r="C161" s="508">
        <v>70187</v>
      </c>
      <c r="D161" s="549" t="s">
        <v>402</v>
      </c>
      <c r="E161" s="508">
        <v>2048</v>
      </c>
    </row>
    <row r="162" spans="1:5" s="112" customFormat="1" ht="20.25" customHeight="1">
      <c r="A162" s="547" t="s">
        <v>471</v>
      </c>
      <c r="B162" s="508">
        <v>1637</v>
      </c>
      <c r="C162" s="508">
        <v>56012</v>
      </c>
      <c r="D162" s="549" t="s">
        <v>733</v>
      </c>
      <c r="E162" s="508">
        <v>1651</v>
      </c>
    </row>
    <row r="163" spans="1:5" s="112" customFormat="1" ht="20.25" customHeight="1">
      <c r="A163" s="547" t="s">
        <v>472</v>
      </c>
      <c r="B163" s="508">
        <v>954</v>
      </c>
      <c r="C163" s="508">
        <v>28627</v>
      </c>
      <c r="D163" s="549" t="s">
        <v>733</v>
      </c>
      <c r="E163" s="508">
        <v>947</v>
      </c>
    </row>
    <row r="164" spans="1:5" s="112" customFormat="1" ht="20.25" customHeight="1">
      <c r="A164" s="547" t="s">
        <v>421</v>
      </c>
      <c r="B164" s="513">
        <v>2056</v>
      </c>
      <c r="C164" s="513">
        <v>82240</v>
      </c>
      <c r="D164" s="552" t="s">
        <v>401</v>
      </c>
      <c r="E164" s="513">
        <v>1964</v>
      </c>
    </row>
    <row r="165" spans="1:5" s="112" customFormat="1" ht="20.25" customHeight="1">
      <c r="A165" s="547" t="s">
        <v>473</v>
      </c>
      <c r="B165" s="513">
        <v>2365</v>
      </c>
      <c r="C165" s="513">
        <v>71870</v>
      </c>
      <c r="D165" s="549" t="s">
        <v>733</v>
      </c>
      <c r="E165" s="513">
        <v>2393</v>
      </c>
    </row>
    <row r="166" spans="1:5" s="112" customFormat="1" ht="20.25" customHeight="1">
      <c r="A166" s="463" t="s">
        <v>474</v>
      </c>
      <c r="B166" s="508">
        <v>1848</v>
      </c>
      <c r="C166" s="508">
        <v>55436</v>
      </c>
      <c r="D166" s="549" t="s">
        <v>733</v>
      </c>
      <c r="E166" s="508">
        <v>1823</v>
      </c>
    </row>
    <row r="167" spans="1:5" s="112" customFormat="1" ht="20.25" customHeight="1">
      <c r="A167" s="502" t="s">
        <v>323</v>
      </c>
      <c r="B167" s="503">
        <v>15266</v>
      </c>
      <c r="C167" s="503">
        <v>1526569</v>
      </c>
      <c r="D167" s="565" t="s">
        <v>324</v>
      </c>
      <c r="E167" s="503">
        <v>15188</v>
      </c>
    </row>
    <row r="168" spans="1:5" s="112" customFormat="1" ht="20.25" customHeight="1">
      <c r="A168" s="566" t="s">
        <v>325</v>
      </c>
      <c r="B168" s="513">
        <v>5177</v>
      </c>
      <c r="C168" s="567">
        <v>514211</v>
      </c>
      <c r="D168" s="568" t="s">
        <v>243</v>
      </c>
      <c r="E168" s="513">
        <v>5143</v>
      </c>
    </row>
    <row r="169" spans="1:5" s="112" customFormat="1" ht="20.25" customHeight="1">
      <c r="A169" s="569" t="s">
        <v>326</v>
      </c>
      <c r="B169" s="570">
        <v>4513</v>
      </c>
      <c r="C169" s="570">
        <v>225645</v>
      </c>
      <c r="D169" s="510" t="s">
        <v>244</v>
      </c>
      <c r="E169" s="571">
        <v>4464</v>
      </c>
    </row>
    <row r="170" spans="1:5" s="112" customFormat="1" ht="20.25" customHeight="1">
      <c r="A170" s="572" t="s">
        <v>327</v>
      </c>
      <c r="B170" s="573">
        <v>4904</v>
      </c>
      <c r="C170" s="573">
        <v>245155</v>
      </c>
      <c r="D170" s="510" t="s">
        <v>726</v>
      </c>
      <c r="E170" s="508">
        <v>4891</v>
      </c>
    </row>
    <row r="171" spans="1:5" s="112" customFormat="1" ht="20.25" customHeight="1">
      <c r="A171" s="569" t="s">
        <v>328</v>
      </c>
      <c r="B171" s="573">
        <v>2410</v>
      </c>
      <c r="C171" s="573">
        <v>96363</v>
      </c>
      <c r="D171" s="507" t="s">
        <v>329</v>
      </c>
      <c r="E171" s="508">
        <v>2412</v>
      </c>
    </row>
    <row r="172" spans="1:5" s="112" customFormat="1" ht="20.25" customHeight="1">
      <c r="A172" s="572" t="s">
        <v>330</v>
      </c>
      <c r="B172" s="573">
        <v>2338</v>
      </c>
      <c r="C172" s="573">
        <v>70116</v>
      </c>
      <c r="D172" s="574" t="s">
        <v>331</v>
      </c>
      <c r="E172" s="508">
        <v>2342</v>
      </c>
    </row>
    <row r="173" spans="1:5" s="112" customFormat="1" ht="20.25" customHeight="1">
      <c r="A173" s="569" t="s">
        <v>332</v>
      </c>
      <c r="B173" s="575">
        <v>2160</v>
      </c>
      <c r="C173" s="575">
        <v>76080</v>
      </c>
      <c r="D173" s="576" t="s">
        <v>728</v>
      </c>
      <c r="E173" s="520">
        <v>2174</v>
      </c>
    </row>
    <row r="174" spans="1:5" s="112" customFormat="1" ht="20.25" customHeight="1">
      <c r="A174" s="572" t="s">
        <v>333</v>
      </c>
      <c r="B174" s="573">
        <v>3896</v>
      </c>
      <c r="C174" s="577">
        <v>77915</v>
      </c>
      <c r="D174" s="574" t="s">
        <v>334</v>
      </c>
      <c r="E174" s="573">
        <v>3865</v>
      </c>
    </row>
    <row r="175" spans="1:5" s="112" customFormat="1" ht="20.25" customHeight="1">
      <c r="A175" s="569" t="s">
        <v>335</v>
      </c>
      <c r="B175" s="508">
        <v>906</v>
      </c>
      <c r="C175" s="508">
        <v>22670</v>
      </c>
      <c r="D175" s="578" t="s">
        <v>734</v>
      </c>
      <c r="E175" s="508">
        <v>905</v>
      </c>
    </row>
    <row r="176" spans="1:5" s="112" customFormat="1" ht="20.25" customHeight="1">
      <c r="A176" s="572" t="s">
        <v>336</v>
      </c>
      <c r="B176" s="573">
        <v>1078</v>
      </c>
      <c r="C176" s="579">
        <v>21569</v>
      </c>
      <c r="D176" s="574" t="s">
        <v>334</v>
      </c>
      <c r="E176" s="508">
        <v>1085</v>
      </c>
    </row>
    <row r="177" spans="1:5" s="112" customFormat="1" ht="20.25" customHeight="1">
      <c r="A177" s="569" t="s">
        <v>337</v>
      </c>
      <c r="B177" s="508">
        <v>1019</v>
      </c>
      <c r="C177" s="508">
        <v>20366</v>
      </c>
      <c r="D177" s="580" t="s">
        <v>334</v>
      </c>
      <c r="E177" s="508">
        <v>998</v>
      </c>
    </row>
    <row r="178" spans="1:5" s="112" customFormat="1" ht="20.25" customHeight="1">
      <c r="A178" s="572" t="s">
        <v>338</v>
      </c>
      <c r="B178" s="573">
        <v>1320</v>
      </c>
      <c r="C178" s="579">
        <v>26377</v>
      </c>
      <c r="D178" s="549" t="s">
        <v>245</v>
      </c>
      <c r="E178" s="508">
        <v>1318</v>
      </c>
    </row>
    <row r="179" spans="1:5" s="112" customFormat="1" ht="20.25" customHeight="1">
      <c r="A179" s="569" t="s">
        <v>339</v>
      </c>
      <c r="B179" s="508">
        <v>1284</v>
      </c>
      <c r="C179" s="508">
        <v>25868</v>
      </c>
      <c r="D179" s="510" t="s">
        <v>735</v>
      </c>
      <c r="E179" s="508">
        <v>1293</v>
      </c>
    </row>
    <row r="180" spans="1:5" s="112" customFormat="1" ht="20.25" customHeight="1">
      <c r="A180" s="572" t="s">
        <v>340</v>
      </c>
      <c r="B180" s="508">
        <v>2086</v>
      </c>
      <c r="C180" s="508">
        <v>52151</v>
      </c>
      <c r="D180" s="574" t="s">
        <v>341</v>
      </c>
      <c r="E180" s="508">
        <v>2056</v>
      </c>
    </row>
    <row r="181" spans="1:5" s="112" customFormat="1" ht="20.25" customHeight="1">
      <c r="A181" s="569" t="s">
        <v>342</v>
      </c>
      <c r="B181" s="573">
        <v>1654</v>
      </c>
      <c r="C181" s="579">
        <v>49626</v>
      </c>
      <c r="D181" s="574" t="s">
        <v>331</v>
      </c>
      <c r="E181" s="508">
        <v>1631</v>
      </c>
    </row>
    <row r="182" spans="1:5" s="112" customFormat="1" ht="20.25" customHeight="1">
      <c r="A182" s="502" t="s">
        <v>574</v>
      </c>
      <c r="B182" s="525">
        <v>15744</v>
      </c>
      <c r="C182" s="525">
        <f>SUM(C183:C204)</f>
        <v>1574349</v>
      </c>
      <c r="D182" s="539" t="s">
        <v>730</v>
      </c>
      <c r="E182" s="525">
        <v>15674</v>
      </c>
    </row>
    <row r="183" spans="1:5" s="112" customFormat="1" ht="20.25" customHeight="1">
      <c r="A183" s="545" t="s">
        <v>592</v>
      </c>
      <c r="B183" s="512">
        <v>6276</v>
      </c>
      <c r="C183" s="512">
        <v>188274</v>
      </c>
      <c r="D183" s="581" t="s">
        <v>657</v>
      </c>
      <c r="E183" s="512">
        <v>6233</v>
      </c>
    </row>
    <row r="184" spans="1:5" s="112" customFormat="1" ht="20.25" customHeight="1">
      <c r="A184" s="545" t="s">
        <v>593</v>
      </c>
      <c r="B184" s="512">
        <v>4718</v>
      </c>
      <c r="C184" s="512">
        <v>235859</v>
      </c>
      <c r="D184" s="549" t="s">
        <v>736</v>
      </c>
      <c r="E184" s="512">
        <v>4708</v>
      </c>
    </row>
    <row r="185" spans="1:5" s="112" customFormat="1" ht="20.25" customHeight="1">
      <c r="A185" s="545" t="s">
        <v>594</v>
      </c>
      <c r="B185" s="512">
        <v>5538</v>
      </c>
      <c r="C185" s="512">
        <v>221482</v>
      </c>
      <c r="D185" s="549" t="s">
        <v>595</v>
      </c>
      <c r="E185" s="512">
        <v>5489</v>
      </c>
    </row>
    <row r="186" spans="1:5" s="112" customFormat="1" ht="20.25" customHeight="1">
      <c r="A186" s="545" t="s">
        <v>596</v>
      </c>
      <c r="B186" s="512">
        <v>2185</v>
      </c>
      <c r="C186" s="512">
        <v>87383</v>
      </c>
      <c r="D186" s="549" t="s">
        <v>595</v>
      </c>
      <c r="E186" s="512">
        <v>2072</v>
      </c>
    </row>
    <row r="187" spans="1:5" s="112" customFormat="1" ht="20.25" customHeight="1">
      <c r="A187" s="545" t="s">
        <v>597</v>
      </c>
      <c r="B187" s="512">
        <v>3061</v>
      </c>
      <c r="C187" s="512">
        <v>122429</v>
      </c>
      <c r="D187" s="549" t="s">
        <v>595</v>
      </c>
      <c r="E187" s="512">
        <v>2984</v>
      </c>
    </row>
    <row r="188" spans="1:5" s="112" customFormat="1" ht="20.25" customHeight="1">
      <c r="A188" s="545" t="s">
        <v>598</v>
      </c>
      <c r="B188" s="512">
        <v>1457</v>
      </c>
      <c r="C188" s="512">
        <v>43684</v>
      </c>
      <c r="D188" s="549" t="s">
        <v>737</v>
      </c>
      <c r="E188" s="509">
        <v>1368</v>
      </c>
    </row>
    <row r="189" spans="1:5" s="112" customFormat="1" ht="20.25" customHeight="1">
      <c r="A189" s="545" t="s">
        <v>599</v>
      </c>
      <c r="B189" s="512">
        <v>891</v>
      </c>
      <c r="C189" s="512">
        <v>26724</v>
      </c>
      <c r="D189" s="581" t="s">
        <v>737</v>
      </c>
      <c r="E189" s="563">
        <v>891</v>
      </c>
    </row>
    <row r="190" spans="1:5" s="112" customFormat="1" ht="20.25" customHeight="1">
      <c r="A190" s="545" t="s">
        <v>600</v>
      </c>
      <c r="B190" s="512">
        <v>599</v>
      </c>
      <c r="C190" s="512">
        <v>23964</v>
      </c>
      <c r="D190" s="549" t="s">
        <v>738</v>
      </c>
      <c r="E190" s="582">
        <v>593</v>
      </c>
    </row>
    <row r="191" spans="1:5" s="112" customFormat="1" ht="20.25" customHeight="1">
      <c r="A191" s="545" t="s">
        <v>601</v>
      </c>
      <c r="B191" s="512">
        <v>3011</v>
      </c>
      <c r="C191" s="512">
        <v>60239</v>
      </c>
      <c r="D191" s="549" t="s">
        <v>245</v>
      </c>
      <c r="E191" s="512">
        <v>3035</v>
      </c>
    </row>
    <row r="192" spans="1:5" s="112" customFormat="1" ht="20.25" customHeight="1">
      <c r="A192" s="545" t="s">
        <v>602</v>
      </c>
      <c r="B192" s="512">
        <v>1298</v>
      </c>
      <c r="C192" s="512">
        <v>38914</v>
      </c>
      <c r="D192" s="549" t="s">
        <v>657</v>
      </c>
      <c r="E192" s="512">
        <v>1307</v>
      </c>
    </row>
    <row r="193" spans="1:5" s="112" customFormat="1" ht="20.25" customHeight="1">
      <c r="A193" s="545" t="s">
        <v>603</v>
      </c>
      <c r="B193" s="512">
        <v>1360</v>
      </c>
      <c r="C193" s="512">
        <v>54380</v>
      </c>
      <c r="D193" s="549" t="s">
        <v>739</v>
      </c>
      <c r="E193" s="512">
        <v>1355</v>
      </c>
    </row>
    <row r="194" spans="1:5" s="112" customFormat="1" ht="20.25" customHeight="1">
      <c r="A194" s="545" t="s">
        <v>604</v>
      </c>
      <c r="B194" s="512">
        <v>1169</v>
      </c>
      <c r="C194" s="512">
        <v>35066</v>
      </c>
      <c r="D194" s="549" t="s">
        <v>657</v>
      </c>
      <c r="E194" s="508">
        <v>1237</v>
      </c>
    </row>
    <row r="195" spans="1:5" s="112" customFormat="1" ht="20.25" customHeight="1">
      <c r="A195" s="545" t="s">
        <v>605</v>
      </c>
      <c r="B195" s="512">
        <v>638</v>
      </c>
      <c r="C195" s="512">
        <v>31986</v>
      </c>
      <c r="D195" s="549" t="s">
        <v>736</v>
      </c>
      <c r="E195" s="512">
        <v>661</v>
      </c>
    </row>
    <row r="196" spans="1:5" s="112" customFormat="1" ht="20.25" customHeight="1">
      <c r="A196" s="545" t="s">
        <v>606</v>
      </c>
      <c r="B196" s="512">
        <v>1275</v>
      </c>
      <c r="C196" s="512">
        <v>63706</v>
      </c>
      <c r="D196" s="549" t="s">
        <v>244</v>
      </c>
      <c r="E196" s="512">
        <v>1286</v>
      </c>
    </row>
    <row r="197" spans="1:5" s="112" customFormat="1" ht="20.25" customHeight="1">
      <c r="A197" s="545" t="s">
        <v>607</v>
      </c>
      <c r="B197" s="512">
        <v>1191</v>
      </c>
      <c r="C197" s="512">
        <v>47607</v>
      </c>
      <c r="D197" s="549" t="s">
        <v>595</v>
      </c>
      <c r="E197" s="512">
        <v>1196</v>
      </c>
    </row>
    <row r="198" spans="1:5" s="112" customFormat="1" ht="20.25" customHeight="1">
      <c r="A198" s="545" t="s">
        <v>608</v>
      </c>
      <c r="B198" s="512">
        <v>1313</v>
      </c>
      <c r="C198" s="512">
        <v>65602</v>
      </c>
      <c r="D198" s="581" t="s">
        <v>740</v>
      </c>
      <c r="E198" s="512">
        <v>1305</v>
      </c>
    </row>
    <row r="199" spans="1:5" s="112" customFormat="1" ht="20.25" customHeight="1">
      <c r="A199" s="545" t="s">
        <v>609</v>
      </c>
      <c r="B199" s="512">
        <v>604</v>
      </c>
      <c r="C199" s="512">
        <v>30163</v>
      </c>
      <c r="D199" s="581" t="s">
        <v>610</v>
      </c>
      <c r="E199" s="512">
        <v>618</v>
      </c>
    </row>
    <row r="200" spans="1:5" s="112" customFormat="1" ht="20.25" customHeight="1">
      <c r="A200" s="545" t="s">
        <v>611</v>
      </c>
      <c r="B200" s="512">
        <v>1176</v>
      </c>
      <c r="C200" s="512">
        <v>47024</v>
      </c>
      <c r="D200" s="581" t="s">
        <v>738</v>
      </c>
      <c r="E200" s="512">
        <v>1163</v>
      </c>
    </row>
    <row r="201" spans="1:5" s="112" customFormat="1" ht="20.25" customHeight="1">
      <c r="A201" s="545" t="s">
        <v>612</v>
      </c>
      <c r="B201" s="512">
        <v>1305</v>
      </c>
      <c r="C201" s="583">
        <v>39132</v>
      </c>
      <c r="D201" s="549" t="s">
        <v>657</v>
      </c>
      <c r="E201" s="512">
        <v>1306</v>
      </c>
    </row>
    <row r="202" spans="1:5" s="112" customFormat="1" ht="20.25" customHeight="1">
      <c r="A202" s="545" t="s">
        <v>613</v>
      </c>
      <c r="B202" s="512">
        <v>1281</v>
      </c>
      <c r="C202" s="512">
        <v>44811</v>
      </c>
      <c r="D202" s="549" t="s">
        <v>741</v>
      </c>
      <c r="E202" s="512">
        <v>1290</v>
      </c>
    </row>
    <row r="203" spans="1:5" s="112" customFormat="1" ht="20.25" customHeight="1">
      <c r="A203" s="545" t="s">
        <v>614</v>
      </c>
      <c r="B203" s="512">
        <v>920</v>
      </c>
      <c r="C203" s="512">
        <v>27589</v>
      </c>
      <c r="D203" s="549" t="s">
        <v>742</v>
      </c>
      <c r="E203" s="512">
        <v>926</v>
      </c>
    </row>
    <row r="204" spans="1:5" s="112" customFormat="1" ht="20.25" customHeight="1">
      <c r="A204" s="545" t="s">
        <v>615</v>
      </c>
      <c r="B204" s="512">
        <v>1278</v>
      </c>
      <c r="C204" s="512">
        <v>38331</v>
      </c>
      <c r="D204" s="549" t="s">
        <v>742</v>
      </c>
      <c r="E204" s="512">
        <v>1294</v>
      </c>
    </row>
    <row r="205" spans="1:5" s="112" customFormat="1" ht="20.25" customHeight="1">
      <c r="A205" s="502" t="s">
        <v>616</v>
      </c>
      <c r="B205" s="503">
        <f>ROUNDUP(C205*1/100,0)</f>
        <v>22406</v>
      </c>
      <c r="C205" s="503">
        <v>2240555</v>
      </c>
      <c r="D205" s="504" t="s">
        <v>743</v>
      </c>
      <c r="E205" s="503">
        <v>22290</v>
      </c>
    </row>
    <row r="206" spans="1:5" s="112" customFormat="1" ht="20.25" customHeight="1">
      <c r="A206" s="584" t="s">
        <v>617</v>
      </c>
      <c r="B206" s="508">
        <f>ROUNDUP(C206*1/100,0)</f>
        <v>4145</v>
      </c>
      <c r="C206" s="520">
        <v>414432</v>
      </c>
      <c r="D206" s="552" t="s">
        <v>618</v>
      </c>
      <c r="E206" s="508">
        <v>4174</v>
      </c>
    </row>
    <row r="207" spans="1:5" s="112" customFormat="1" ht="20.25" customHeight="1">
      <c r="A207" s="584" t="s">
        <v>619</v>
      </c>
      <c r="B207" s="508">
        <f>ROUNDUP(C207*1/50,0)</f>
        <v>4357</v>
      </c>
      <c r="C207" s="520">
        <v>217830</v>
      </c>
      <c r="D207" s="585" t="s">
        <v>736</v>
      </c>
      <c r="E207" s="508">
        <v>4322</v>
      </c>
    </row>
    <row r="208" spans="1:5" s="112" customFormat="1" ht="20.25" customHeight="1">
      <c r="A208" s="586" t="s">
        <v>620</v>
      </c>
      <c r="B208" s="508">
        <f t="shared" ref="B208:B226" si="1">ROUNDUP(C208*1/50,0)</f>
        <v>2417</v>
      </c>
      <c r="C208" s="520">
        <v>120812</v>
      </c>
      <c r="D208" s="552" t="s">
        <v>736</v>
      </c>
      <c r="E208" s="508">
        <v>2339</v>
      </c>
    </row>
    <row r="209" spans="1:5" s="112" customFormat="1" ht="20.25" customHeight="1">
      <c r="A209" s="584" t="s">
        <v>621</v>
      </c>
      <c r="B209" s="508">
        <f t="shared" si="1"/>
        <v>2805</v>
      </c>
      <c r="C209" s="508">
        <v>140220</v>
      </c>
      <c r="D209" s="552" t="s">
        <v>622</v>
      </c>
      <c r="E209" s="508">
        <v>2797</v>
      </c>
    </row>
    <row r="210" spans="1:5" s="112" customFormat="1" ht="20.25" customHeight="1">
      <c r="A210" s="584" t="s">
        <v>623</v>
      </c>
      <c r="B210" s="508">
        <f t="shared" si="1"/>
        <v>6543</v>
      </c>
      <c r="C210" s="520">
        <v>327137</v>
      </c>
      <c r="D210" s="531" t="s">
        <v>736</v>
      </c>
      <c r="E210" s="520">
        <v>6500</v>
      </c>
    </row>
    <row r="211" spans="1:5" s="112" customFormat="1" ht="20.25" customHeight="1">
      <c r="A211" s="584" t="s">
        <v>624</v>
      </c>
      <c r="B211" s="508">
        <f t="shared" si="1"/>
        <v>1838</v>
      </c>
      <c r="C211" s="512">
        <v>91859</v>
      </c>
      <c r="D211" s="531" t="s">
        <v>736</v>
      </c>
      <c r="E211" s="508">
        <v>1817</v>
      </c>
    </row>
    <row r="212" spans="1:5" s="112" customFormat="1" ht="20.25" customHeight="1">
      <c r="A212" s="584" t="s">
        <v>625</v>
      </c>
      <c r="B212" s="508">
        <f t="shared" si="1"/>
        <v>1747</v>
      </c>
      <c r="C212" s="508">
        <v>87324</v>
      </c>
      <c r="D212" s="552" t="s">
        <v>736</v>
      </c>
      <c r="E212" s="508">
        <v>1740</v>
      </c>
    </row>
    <row r="213" spans="1:5" s="112" customFormat="1" ht="20.25" customHeight="1">
      <c r="A213" s="584" t="s">
        <v>626</v>
      </c>
      <c r="B213" s="508">
        <f t="shared" si="1"/>
        <v>1754</v>
      </c>
      <c r="C213" s="508">
        <v>87651</v>
      </c>
      <c r="D213" s="552" t="s">
        <v>622</v>
      </c>
      <c r="E213" s="508">
        <v>1754</v>
      </c>
    </row>
    <row r="214" spans="1:5" s="112" customFormat="1" ht="20.25" customHeight="1">
      <c r="A214" s="584" t="s">
        <v>627</v>
      </c>
      <c r="B214" s="520">
        <f t="shared" si="1"/>
        <v>1284</v>
      </c>
      <c r="C214" s="508">
        <v>64162</v>
      </c>
      <c r="D214" s="552" t="s">
        <v>622</v>
      </c>
      <c r="E214" s="508">
        <v>1284</v>
      </c>
    </row>
    <row r="215" spans="1:5" s="112" customFormat="1" ht="20.25" customHeight="1">
      <c r="A215" s="586" t="s">
        <v>628</v>
      </c>
      <c r="B215" s="520">
        <v>4248</v>
      </c>
      <c r="C215" s="508">
        <v>212359</v>
      </c>
      <c r="D215" s="552" t="s">
        <v>622</v>
      </c>
      <c r="E215" s="520">
        <v>4211</v>
      </c>
    </row>
    <row r="216" spans="1:5" s="112" customFormat="1" ht="20.25" customHeight="1">
      <c r="A216" s="584" t="s">
        <v>629</v>
      </c>
      <c r="B216" s="520">
        <f t="shared" si="1"/>
        <v>442</v>
      </c>
      <c r="C216" s="508">
        <v>22075</v>
      </c>
      <c r="D216" s="552" t="s">
        <v>622</v>
      </c>
      <c r="E216" s="520">
        <v>439</v>
      </c>
    </row>
    <row r="217" spans="1:5" s="112" customFormat="1" ht="20.25" customHeight="1">
      <c r="A217" s="584" t="s">
        <v>630</v>
      </c>
      <c r="B217" s="520">
        <f t="shared" si="1"/>
        <v>985</v>
      </c>
      <c r="C217" s="508">
        <v>49231</v>
      </c>
      <c r="D217" s="552" t="s">
        <v>622</v>
      </c>
      <c r="E217" s="520">
        <v>991</v>
      </c>
    </row>
    <row r="218" spans="1:5" s="112" customFormat="1" ht="20.25" customHeight="1">
      <c r="A218" s="584" t="s">
        <v>631</v>
      </c>
      <c r="B218" s="508">
        <f>ROUNDUP(C218*1/35,0)</f>
        <v>672</v>
      </c>
      <c r="C218" s="508">
        <v>23517</v>
      </c>
      <c r="D218" s="531" t="s">
        <v>632</v>
      </c>
      <c r="E218" s="520">
        <v>671</v>
      </c>
    </row>
    <row r="219" spans="1:5" s="112" customFormat="1" ht="20.25" customHeight="1">
      <c r="A219" s="584" t="s">
        <v>633</v>
      </c>
      <c r="B219" s="508">
        <f t="shared" si="1"/>
        <v>314</v>
      </c>
      <c r="C219" s="508">
        <v>15682</v>
      </c>
      <c r="D219" s="531" t="s">
        <v>736</v>
      </c>
      <c r="E219" s="520">
        <v>317</v>
      </c>
    </row>
    <row r="220" spans="1:5" s="112" customFormat="1" ht="20.25" customHeight="1">
      <c r="A220" s="584" t="s">
        <v>634</v>
      </c>
      <c r="B220" s="508">
        <f>ROUNDUP(C220*1/35,0)</f>
        <v>993</v>
      </c>
      <c r="C220" s="508">
        <v>34732</v>
      </c>
      <c r="D220" s="585" t="s">
        <v>741</v>
      </c>
      <c r="E220" s="520">
        <v>989</v>
      </c>
    </row>
    <row r="221" spans="1:5" s="112" customFormat="1" ht="20.25" customHeight="1">
      <c r="A221" s="584" t="s">
        <v>635</v>
      </c>
      <c r="B221" s="508">
        <f t="shared" si="1"/>
        <v>783</v>
      </c>
      <c r="C221" s="508">
        <v>39147</v>
      </c>
      <c r="D221" s="531" t="s">
        <v>736</v>
      </c>
      <c r="E221" s="520">
        <v>785</v>
      </c>
    </row>
    <row r="222" spans="1:5" s="112" customFormat="1" ht="20.25" customHeight="1">
      <c r="A222" s="584" t="s">
        <v>636</v>
      </c>
      <c r="B222" s="508">
        <f>ROUNDUP(C222*1/40,0)</f>
        <v>746</v>
      </c>
      <c r="C222" s="508">
        <v>29834</v>
      </c>
      <c r="D222" s="552" t="s">
        <v>739</v>
      </c>
      <c r="E222" s="520">
        <v>748</v>
      </c>
    </row>
    <row r="223" spans="1:5" s="112" customFormat="1" ht="20.25" customHeight="1">
      <c r="A223" s="584" t="s">
        <v>637</v>
      </c>
      <c r="B223" s="508">
        <f>ROUNDUP(C223*1/40,0)</f>
        <v>1006</v>
      </c>
      <c r="C223" s="508">
        <v>40209</v>
      </c>
      <c r="D223" s="552" t="s">
        <v>739</v>
      </c>
      <c r="E223" s="520">
        <v>994</v>
      </c>
    </row>
    <row r="224" spans="1:5" s="112" customFormat="1" ht="20.25" customHeight="1">
      <c r="A224" s="584" t="s">
        <v>638</v>
      </c>
      <c r="B224" s="508">
        <f>ROUNDUP(C224*1/20,0)</f>
        <v>4932</v>
      </c>
      <c r="C224" s="508">
        <v>98621</v>
      </c>
      <c r="D224" s="552" t="s">
        <v>744</v>
      </c>
      <c r="E224" s="520">
        <v>4874</v>
      </c>
    </row>
    <row r="225" spans="1:5" s="112" customFormat="1" ht="20.25" customHeight="1">
      <c r="A225" s="584" t="s">
        <v>639</v>
      </c>
      <c r="B225" s="508">
        <f t="shared" si="1"/>
        <v>808</v>
      </c>
      <c r="C225" s="508">
        <v>40357</v>
      </c>
      <c r="D225" s="585" t="s">
        <v>622</v>
      </c>
      <c r="E225" s="520">
        <v>785</v>
      </c>
    </row>
    <row r="226" spans="1:5" s="112" customFormat="1" ht="20.25" customHeight="1">
      <c r="A226" s="584" t="s">
        <v>640</v>
      </c>
      <c r="B226" s="508">
        <f t="shared" si="1"/>
        <v>593</v>
      </c>
      <c r="C226" s="508">
        <v>29631</v>
      </c>
      <c r="D226" s="585" t="s">
        <v>244</v>
      </c>
      <c r="E226" s="520">
        <v>595</v>
      </c>
    </row>
    <row r="227" spans="1:5" s="112" customFormat="1" ht="20.25" customHeight="1">
      <c r="A227" s="584" t="s">
        <v>641</v>
      </c>
      <c r="B227" s="508">
        <f>ROUNDUP(C227*1/35,0)</f>
        <v>1279</v>
      </c>
      <c r="C227" s="508">
        <v>44761</v>
      </c>
      <c r="D227" s="552" t="s">
        <v>741</v>
      </c>
      <c r="E227" s="520">
        <v>1248.9714285714285</v>
      </c>
    </row>
    <row r="228" spans="1:5" s="112" customFormat="1" ht="20.25" customHeight="1">
      <c r="A228" s="584" t="s">
        <v>642</v>
      </c>
      <c r="B228" s="508">
        <f>ROUNDUP(C228*1/20,0)</f>
        <v>449</v>
      </c>
      <c r="C228" s="508">
        <v>8972</v>
      </c>
      <c r="D228" s="552" t="s">
        <v>643</v>
      </c>
      <c r="E228" s="520">
        <v>451</v>
      </c>
    </row>
    <row r="229" spans="1:5" s="123" customFormat="1" ht="20.25" customHeight="1">
      <c r="A229" s="587" t="s">
        <v>685</v>
      </c>
      <c r="B229" s="588">
        <v>27327</v>
      </c>
      <c r="C229" s="588">
        <v>2732679</v>
      </c>
      <c r="D229" s="587" t="s">
        <v>743</v>
      </c>
      <c r="E229" s="589">
        <v>27120</v>
      </c>
    </row>
    <row r="230" spans="1:5" s="123" customFormat="1" ht="20.25" customHeight="1">
      <c r="A230" s="545" t="s">
        <v>686</v>
      </c>
      <c r="B230" s="590">
        <v>8628</v>
      </c>
      <c r="C230" s="590">
        <v>862713</v>
      </c>
      <c r="D230" s="545" t="s">
        <v>743</v>
      </c>
      <c r="E230" s="513">
        <v>8639</v>
      </c>
    </row>
    <row r="231" spans="1:5" s="123" customFormat="1" ht="20.25" customHeight="1">
      <c r="A231" s="545" t="s">
        <v>687</v>
      </c>
      <c r="B231" s="591">
        <v>5592</v>
      </c>
      <c r="C231" s="591">
        <v>279554</v>
      </c>
      <c r="D231" s="568" t="s">
        <v>736</v>
      </c>
      <c r="E231" s="509">
        <v>5517</v>
      </c>
    </row>
    <row r="232" spans="1:5" s="123" customFormat="1" ht="20.25" customHeight="1">
      <c r="A232" s="545" t="s">
        <v>688</v>
      </c>
      <c r="B232" s="590">
        <v>2237</v>
      </c>
      <c r="C232" s="590">
        <v>111888</v>
      </c>
      <c r="D232" s="568" t="s">
        <v>736</v>
      </c>
      <c r="E232" s="513">
        <v>2243</v>
      </c>
    </row>
    <row r="233" spans="1:5" s="123" customFormat="1" ht="20.25" customHeight="1">
      <c r="A233" s="545" t="s">
        <v>689</v>
      </c>
      <c r="B233" s="590">
        <v>1910</v>
      </c>
      <c r="C233" s="590">
        <v>95507</v>
      </c>
      <c r="D233" s="545" t="s">
        <v>736</v>
      </c>
      <c r="E233" s="513">
        <v>1867</v>
      </c>
    </row>
    <row r="234" spans="1:5" s="123" customFormat="1" ht="20.25" customHeight="1">
      <c r="A234" s="545" t="s">
        <v>690</v>
      </c>
      <c r="B234" s="590">
        <v>4119</v>
      </c>
      <c r="C234" s="590">
        <v>411834</v>
      </c>
      <c r="D234" s="545" t="s">
        <v>743</v>
      </c>
      <c r="E234" s="513">
        <v>4075</v>
      </c>
    </row>
    <row r="235" spans="1:5" s="112" customFormat="1" ht="20.25" customHeight="1">
      <c r="A235" s="545" t="s">
        <v>691</v>
      </c>
      <c r="B235" s="592">
        <v>1857</v>
      </c>
      <c r="C235" s="592">
        <v>92852</v>
      </c>
      <c r="D235" s="568" t="s">
        <v>736</v>
      </c>
      <c r="E235" s="593">
        <v>1844</v>
      </c>
    </row>
    <row r="236" spans="1:5" s="112" customFormat="1" ht="20.25" customHeight="1">
      <c r="A236" s="545" t="s">
        <v>692</v>
      </c>
      <c r="B236" s="590">
        <v>3943</v>
      </c>
      <c r="C236" s="590">
        <v>197189</v>
      </c>
      <c r="D236" s="545" t="s">
        <v>736</v>
      </c>
      <c r="E236" s="513">
        <v>3906</v>
      </c>
    </row>
    <row r="237" spans="1:5" s="112" customFormat="1" ht="20.25" customHeight="1">
      <c r="A237" s="545" t="s">
        <v>693</v>
      </c>
      <c r="B237" s="590">
        <v>5030</v>
      </c>
      <c r="C237" s="590">
        <v>251495</v>
      </c>
      <c r="D237" s="568" t="s">
        <v>736</v>
      </c>
      <c r="E237" s="513">
        <v>4762</v>
      </c>
    </row>
    <row r="238" spans="1:5" s="112" customFormat="1" ht="20.25" customHeight="1">
      <c r="A238" s="545" t="s">
        <v>694</v>
      </c>
      <c r="B238" s="590">
        <v>500</v>
      </c>
      <c r="C238" s="590">
        <v>24992</v>
      </c>
      <c r="D238" s="545" t="s">
        <v>736</v>
      </c>
      <c r="E238" s="513">
        <v>505</v>
      </c>
    </row>
    <row r="239" spans="1:5" s="112" customFormat="1" ht="20.25" customHeight="1">
      <c r="A239" s="545" t="s">
        <v>695</v>
      </c>
      <c r="B239" s="591">
        <v>1144</v>
      </c>
      <c r="C239" s="591">
        <v>57223</v>
      </c>
      <c r="D239" s="594" t="s">
        <v>736</v>
      </c>
      <c r="E239" s="509">
        <v>1153</v>
      </c>
    </row>
    <row r="240" spans="1:5" s="112" customFormat="1" ht="20.25" customHeight="1">
      <c r="A240" s="545" t="s">
        <v>696</v>
      </c>
      <c r="B240" s="591">
        <v>1109</v>
      </c>
      <c r="C240" s="591">
        <v>55442</v>
      </c>
      <c r="D240" s="594" t="s">
        <v>736</v>
      </c>
      <c r="E240" s="513">
        <v>1103</v>
      </c>
    </row>
    <row r="241" spans="1:5" s="112" customFormat="1" ht="20.25" customHeight="1">
      <c r="A241" s="545" t="s">
        <v>697</v>
      </c>
      <c r="B241" s="590">
        <v>1174</v>
      </c>
      <c r="C241" s="590">
        <v>46951</v>
      </c>
      <c r="D241" s="545" t="s">
        <v>665</v>
      </c>
      <c r="E241" s="513">
        <v>1186</v>
      </c>
    </row>
    <row r="242" spans="1:5" s="112" customFormat="1" ht="20.25" customHeight="1">
      <c r="A242" s="545" t="s">
        <v>698</v>
      </c>
      <c r="B242" s="590">
        <v>800</v>
      </c>
      <c r="C242" s="590">
        <v>40003</v>
      </c>
      <c r="D242" s="545" t="s">
        <v>736</v>
      </c>
      <c r="E242" s="513">
        <v>806</v>
      </c>
    </row>
    <row r="243" spans="1:5" s="112" customFormat="1" ht="20.25" customHeight="1">
      <c r="A243" s="545" t="s">
        <v>699</v>
      </c>
      <c r="B243" s="590">
        <v>871</v>
      </c>
      <c r="C243" s="590">
        <v>43565</v>
      </c>
      <c r="D243" s="595">
        <v>0.02</v>
      </c>
      <c r="E243" s="513">
        <v>875</v>
      </c>
    </row>
    <row r="244" spans="1:5" s="112" customFormat="1" ht="20.25" customHeight="1">
      <c r="A244" s="545" t="s">
        <v>700</v>
      </c>
      <c r="B244" s="590">
        <v>640</v>
      </c>
      <c r="C244" s="590">
        <v>31990</v>
      </c>
      <c r="D244" s="595">
        <v>0.02</v>
      </c>
      <c r="E244" s="513">
        <v>630</v>
      </c>
    </row>
    <row r="245" spans="1:5" s="112" customFormat="1" ht="20.25" customHeight="1">
      <c r="A245" s="545" t="s">
        <v>701</v>
      </c>
      <c r="B245" s="590">
        <v>694</v>
      </c>
      <c r="C245" s="590">
        <v>34733</v>
      </c>
      <c r="D245" s="568" t="s">
        <v>736</v>
      </c>
      <c r="E245" s="513">
        <v>687</v>
      </c>
    </row>
    <row r="246" spans="1:5" s="112" customFormat="1" ht="20.25" customHeight="1">
      <c r="A246" s="545" t="s">
        <v>702</v>
      </c>
      <c r="B246" s="590">
        <v>1060</v>
      </c>
      <c r="C246" s="590">
        <v>52979</v>
      </c>
      <c r="D246" s="545" t="s">
        <v>736</v>
      </c>
      <c r="E246" s="513">
        <v>1052</v>
      </c>
    </row>
    <row r="247" spans="1:5" s="112" customFormat="1" ht="20.25" customHeight="1">
      <c r="A247" s="545" t="s">
        <v>703</v>
      </c>
      <c r="B247" s="590">
        <v>865</v>
      </c>
      <c r="C247" s="590">
        <v>43218</v>
      </c>
      <c r="D247" s="545" t="s">
        <v>736</v>
      </c>
      <c r="E247" s="513">
        <v>874</v>
      </c>
    </row>
    <row r="248" spans="1:5" s="112" customFormat="1" ht="20.25" customHeight="1">
      <c r="A248" s="502" t="s">
        <v>359</v>
      </c>
      <c r="B248" s="503">
        <v>2554</v>
      </c>
      <c r="C248" s="503">
        <v>510674</v>
      </c>
      <c r="D248" s="504" t="s">
        <v>745</v>
      </c>
      <c r="E248" s="503">
        <v>2468</v>
      </c>
    </row>
    <row r="249" spans="1:5">
      <c r="A249" s="188" t="s">
        <v>300</v>
      </c>
    </row>
  </sheetData>
  <mergeCells count="5">
    <mergeCell ref="E4:E5"/>
    <mergeCell ref="A2:E2"/>
    <mergeCell ref="C4:D4"/>
    <mergeCell ref="B4:B5"/>
    <mergeCell ref="A4:A5"/>
  </mergeCells>
  <phoneticPr fontId="3" type="noConversion"/>
  <printOptions horizontalCentered="1"/>
  <pageMargins left="0.70866141732283472" right="0.6692913385826772" top="0.65" bottom="0.70866141732283472" header="0.51181102362204722" footer="0.51181102362204722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view="pageBreakPreview" zoomScale="85" zoomScaleNormal="85" workbookViewId="0">
      <selection activeCell="A2" sqref="A2:J2"/>
    </sheetView>
  </sheetViews>
  <sheetFormatPr defaultRowHeight="13.5"/>
  <cols>
    <col min="1" max="1" width="6.109375" style="8" customWidth="1"/>
    <col min="2" max="2" width="6.77734375" style="8" customWidth="1"/>
    <col min="3" max="3" width="10.21875" style="8" customWidth="1"/>
    <col min="4" max="4" width="10" style="8" customWidth="1"/>
    <col min="5" max="5" width="9" style="8" customWidth="1"/>
    <col min="6" max="6" width="10" style="8" customWidth="1"/>
    <col min="7" max="7" width="8.88671875" style="8"/>
    <col min="8" max="8" width="8.6640625" style="8" customWidth="1"/>
    <col min="9" max="9" width="9" style="8" customWidth="1"/>
    <col min="10" max="11" width="11" style="8" customWidth="1"/>
    <col min="12" max="16384" width="8.88671875" style="8"/>
  </cols>
  <sheetData>
    <row r="1" spans="1:11" ht="14.25" customHeight="1">
      <c r="A1" s="622"/>
      <c r="B1" s="622"/>
      <c r="J1" s="9"/>
      <c r="K1" s="9"/>
    </row>
    <row r="2" spans="1:11" s="24" customFormat="1" ht="25.5">
      <c r="A2" s="623" t="s">
        <v>232</v>
      </c>
      <c r="B2" s="623"/>
      <c r="C2" s="623"/>
      <c r="D2" s="623"/>
      <c r="E2" s="623"/>
      <c r="F2" s="623"/>
      <c r="G2" s="623"/>
      <c r="H2" s="623"/>
      <c r="I2" s="623"/>
      <c r="J2" s="623"/>
      <c r="K2" s="189"/>
    </row>
    <row r="3" spans="1:11" s="11" customFormat="1" ht="14.25">
      <c r="A3" s="624" t="s">
        <v>304</v>
      </c>
      <c r="B3" s="624"/>
      <c r="C3" s="624"/>
      <c r="D3" s="624"/>
      <c r="E3" s="624"/>
      <c r="F3" s="624"/>
      <c r="G3" s="624"/>
      <c r="H3" s="624"/>
      <c r="I3" s="624"/>
      <c r="J3" s="624"/>
      <c r="K3" s="107"/>
    </row>
    <row r="4" spans="1:11" s="11" customFormat="1" ht="14.25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</row>
    <row r="5" spans="1:11" s="56" customFormat="1" ht="39" customHeight="1" thickBot="1">
      <c r="A5" s="54"/>
      <c r="B5" s="55"/>
      <c r="J5" s="55" t="s">
        <v>35</v>
      </c>
      <c r="K5" s="55"/>
    </row>
    <row r="6" spans="1:11" s="47" customFormat="1" ht="83.25" customHeight="1" thickTop="1">
      <c r="A6" s="625" t="s">
        <v>1</v>
      </c>
      <c r="B6" s="626"/>
      <c r="C6" s="138" t="s">
        <v>305</v>
      </c>
      <c r="D6" s="132" t="s">
        <v>704</v>
      </c>
      <c r="E6" s="128" t="s">
        <v>136</v>
      </c>
      <c r="F6" s="128" t="s">
        <v>137</v>
      </c>
      <c r="G6" s="128" t="s">
        <v>204</v>
      </c>
      <c r="H6" s="128" t="s">
        <v>669</v>
      </c>
      <c r="I6" s="134" t="s">
        <v>220</v>
      </c>
      <c r="J6" s="135" t="s">
        <v>306</v>
      </c>
      <c r="K6" s="190"/>
    </row>
    <row r="7" spans="1:11" s="47" customFormat="1" ht="68.25" customHeight="1">
      <c r="A7" s="628" t="s">
        <v>170</v>
      </c>
      <c r="B7" s="629"/>
      <c r="C7" s="139">
        <f>C8+C11</f>
        <v>91243</v>
      </c>
      <c r="D7" s="113">
        <f>SUM(E7:G7)</f>
        <v>27934</v>
      </c>
      <c r="E7" s="111">
        <f t="shared" ref="E7:J7" si="0">E8+E11</f>
        <v>5262</v>
      </c>
      <c r="F7" s="111">
        <f t="shared" si="0"/>
        <v>21204</v>
      </c>
      <c r="G7" s="111">
        <f t="shared" si="0"/>
        <v>1468</v>
      </c>
      <c r="H7" s="115">
        <f t="shared" si="0"/>
        <v>35</v>
      </c>
      <c r="I7" s="114">
        <f t="shared" si="0"/>
        <v>3759</v>
      </c>
      <c r="J7" s="136">
        <f t="shared" si="0"/>
        <v>95002</v>
      </c>
      <c r="K7" s="191"/>
    </row>
    <row r="8" spans="1:11" s="48" customFormat="1" ht="71.25" customHeight="1">
      <c r="A8" s="630" t="s">
        <v>140</v>
      </c>
      <c r="B8" s="129" t="s">
        <v>142</v>
      </c>
      <c r="C8" s="53">
        <f>SUM(C9:C10)</f>
        <v>67549</v>
      </c>
      <c r="D8" s="365">
        <f>SUM(E8:G8)</f>
        <v>21503</v>
      </c>
      <c r="E8" s="51">
        <f t="shared" ref="E8:I8" si="1">SUM(E9:E10)</f>
        <v>4654</v>
      </c>
      <c r="F8" s="51">
        <f t="shared" si="1"/>
        <v>15865</v>
      </c>
      <c r="G8" s="51">
        <f t="shared" si="1"/>
        <v>984</v>
      </c>
      <c r="H8" s="51">
        <f t="shared" si="1"/>
        <v>-1</v>
      </c>
      <c r="I8" s="51">
        <f t="shared" si="1"/>
        <v>3671</v>
      </c>
      <c r="J8" s="137">
        <f>C8+I8</f>
        <v>71220</v>
      </c>
      <c r="K8" s="192"/>
    </row>
    <row r="9" spans="1:11" s="48" customFormat="1" ht="71.25" customHeight="1">
      <c r="A9" s="630"/>
      <c r="B9" s="130" t="s">
        <v>138</v>
      </c>
      <c r="C9" s="57">
        <v>7439</v>
      </c>
      <c r="D9" s="365">
        <f>SUM(E9:G9)</f>
        <v>3116</v>
      </c>
      <c r="E9" s="50">
        <f>SUM('2.조례'!G8,'2.조례'!H8)</f>
        <v>771</v>
      </c>
      <c r="F9" s="50">
        <f>SUM('2.조례'!I8,'2.조례'!J8)</f>
        <v>2215</v>
      </c>
      <c r="G9" s="50">
        <f>SUM('2.조례'!K8,'2.조례'!L8)</f>
        <v>130</v>
      </c>
      <c r="H9" s="142">
        <f>SUM('2.조례'!M8)</f>
        <v>21</v>
      </c>
      <c r="I9" s="126">
        <f>E9-G9-H9</f>
        <v>620</v>
      </c>
      <c r="J9" s="137">
        <f>C9+I9</f>
        <v>8059</v>
      </c>
      <c r="K9" s="192"/>
    </row>
    <row r="10" spans="1:11" s="48" customFormat="1" ht="71.25" customHeight="1">
      <c r="A10" s="630"/>
      <c r="B10" s="130" t="s">
        <v>139</v>
      </c>
      <c r="C10" s="57">
        <v>60110</v>
      </c>
      <c r="D10" s="365">
        <f>SUM(E10:G10)</f>
        <v>18387</v>
      </c>
      <c r="E10" s="50">
        <f>SUM('2.조례'!G9,'2.조례'!H9)</f>
        <v>3883</v>
      </c>
      <c r="F10" s="50">
        <f>SUM('2.조례'!I9,'2.조례'!J9)</f>
        <v>13650</v>
      </c>
      <c r="G10" s="50">
        <f>SUM('2.조례'!K9,'2.조례'!L9)</f>
        <v>854</v>
      </c>
      <c r="H10" s="142">
        <f>SUM('2.조례'!M9)</f>
        <v>-22</v>
      </c>
      <c r="I10" s="50">
        <f>E10-G10-H10</f>
        <v>3051</v>
      </c>
      <c r="J10" s="137">
        <f>C10+I10</f>
        <v>63161</v>
      </c>
      <c r="K10" s="192"/>
    </row>
    <row r="11" spans="1:11" s="49" customFormat="1" ht="71.25" customHeight="1">
      <c r="A11" s="631" t="s">
        <v>141</v>
      </c>
      <c r="B11" s="77" t="s">
        <v>142</v>
      </c>
      <c r="C11" s="58">
        <f t="shared" ref="C11:I11" si="2">SUM(C12:C13)</f>
        <v>23694</v>
      </c>
      <c r="D11" s="366">
        <f>SUM(E11:G11)</f>
        <v>6431</v>
      </c>
      <c r="E11" s="133">
        <f t="shared" si="2"/>
        <v>608</v>
      </c>
      <c r="F11" s="133">
        <f t="shared" si="2"/>
        <v>5339</v>
      </c>
      <c r="G11" s="133">
        <f t="shared" si="2"/>
        <v>484</v>
      </c>
      <c r="H11" s="133">
        <f t="shared" si="2"/>
        <v>36</v>
      </c>
      <c r="I11" s="133">
        <f t="shared" si="2"/>
        <v>88</v>
      </c>
      <c r="J11" s="140">
        <f>C11+I11</f>
        <v>23782</v>
      </c>
      <c r="K11" s="193"/>
    </row>
    <row r="12" spans="1:11" s="49" customFormat="1" ht="71.25" customHeight="1">
      <c r="A12" s="631"/>
      <c r="B12" s="131" t="s">
        <v>138</v>
      </c>
      <c r="C12" s="59">
        <v>2273</v>
      </c>
      <c r="D12" s="366">
        <f>SUM(E12:G12)</f>
        <v>778</v>
      </c>
      <c r="E12" s="46">
        <f>SUM('3.규칙'!D8)</f>
        <v>91</v>
      </c>
      <c r="F12" s="46">
        <f>SUM('3.규칙'!E8)</f>
        <v>643</v>
      </c>
      <c r="G12" s="46">
        <f>SUM('3.규칙'!F8)</f>
        <v>44</v>
      </c>
      <c r="H12" s="143">
        <f>SUM('3.규칙'!G8)</f>
        <v>-3</v>
      </c>
      <c r="I12" s="127">
        <f>SUM('3.규칙'!H8)</f>
        <v>50</v>
      </c>
      <c r="J12" s="140">
        <f>C12+I12</f>
        <v>2323</v>
      </c>
      <c r="K12" s="193"/>
    </row>
    <row r="13" spans="1:11" s="49" customFormat="1" ht="71.25" customHeight="1" thickBot="1">
      <c r="A13" s="631"/>
      <c r="B13" s="131" t="s">
        <v>139</v>
      </c>
      <c r="C13" s="60">
        <v>21421</v>
      </c>
      <c r="D13" s="366">
        <f>SUM(E13:G13)</f>
        <v>5653</v>
      </c>
      <c r="E13" s="46">
        <f>SUM('3.규칙'!D9)</f>
        <v>517</v>
      </c>
      <c r="F13" s="46">
        <f>SUM('3.규칙'!E9)</f>
        <v>4696</v>
      </c>
      <c r="G13" s="46">
        <f>SUM('3.규칙'!F9)</f>
        <v>440</v>
      </c>
      <c r="H13" s="46">
        <f>SUM('3.규칙'!G9)</f>
        <v>39</v>
      </c>
      <c r="I13" s="46">
        <f>SUM('3.규칙'!H9)</f>
        <v>38</v>
      </c>
      <c r="J13" s="141">
        <f>C13+I13</f>
        <v>21459</v>
      </c>
      <c r="K13" s="193"/>
    </row>
    <row r="14" spans="1:11" s="13" customFormat="1" ht="24.75" customHeight="1">
      <c r="A14" s="627" t="s">
        <v>668</v>
      </c>
      <c r="B14" s="627"/>
      <c r="C14" s="627"/>
      <c r="D14" s="627"/>
      <c r="E14" s="627"/>
    </row>
    <row r="15" spans="1:11" s="13" customFormat="1" ht="24.75" customHeight="1"/>
    <row r="16" spans="1:11" s="22" customFormat="1" ht="24.75" customHeight="1"/>
    <row r="17" s="13" customFormat="1" ht="24.75" customHeight="1"/>
    <row r="18" s="22" customFormat="1" ht="24.75" customHeight="1"/>
    <row r="19" s="13" customFormat="1" ht="24.75" customHeight="1"/>
    <row r="20" s="13" customFormat="1" ht="24.75" customHeight="1"/>
    <row r="21" s="22" customFormat="1" ht="24.75" customHeight="1"/>
    <row r="22" s="13" customFormat="1" ht="24.75" customHeight="1"/>
    <row r="23" s="13" customFormat="1" ht="24.75" customHeight="1"/>
  </sheetData>
  <mergeCells count="8">
    <mergeCell ref="A1:B1"/>
    <mergeCell ref="A2:J2"/>
    <mergeCell ref="A3:J3"/>
    <mergeCell ref="A6:B6"/>
    <mergeCell ref="A14:E14"/>
    <mergeCell ref="A7:B7"/>
    <mergeCell ref="A8:A10"/>
    <mergeCell ref="A11:A13"/>
  </mergeCells>
  <phoneticPr fontId="3" type="noConversion"/>
  <printOptions horizontalCentered="1"/>
  <pageMargins left="0.15748031496062992" right="0.15748031496062992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39"/>
  <sheetViews>
    <sheetView tabSelected="1" view="pageBreakPreview" zoomScaleNormal="85" zoomScaleSheetLayoutView="100" workbookViewId="0">
      <pane xSplit="1" ySplit="9" topLeftCell="B10" activePane="bottomRight" state="frozen"/>
      <selection pane="topRight" activeCell="B1" sqref="B1"/>
      <selection pane="bottomLeft" activeCell="A11" sqref="A11"/>
      <selection pane="bottomRight" activeCell="A2" sqref="A2:O2"/>
    </sheetView>
  </sheetViews>
  <sheetFormatPr defaultRowHeight="13.5"/>
  <cols>
    <col min="1" max="1" width="12.5546875" style="8" customWidth="1"/>
    <col min="2" max="2" width="10.21875" style="8" customWidth="1"/>
    <col min="3" max="5" width="10.21875" style="147" customWidth="1"/>
    <col min="6" max="6" width="8.21875" style="147" customWidth="1"/>
    <col min="7" max="8" width="8.6640625" style="8" customWidth="1"/>
    <col min="9" max="9" width="10.5546875" style="8" customWidth="1"/>
    <col min="10" max="10" width="9.77734375" style="8" customWidth="1"/>
    <col min="11" max="11" width="9.21875" style="8" customWidth="1"/>
    <col min="12" max="12" width="7.6640625" style="8" customWidth="1"/>
    <col min="13" max="13" width="6.88671875" style="8" customWidth="1"/>
    <col min="14" max="14" width="10.109375" style="147" customWidth="1"/>
    <col min="15" max="15" width="10.77734375" style="8" customWidth="1"/>
    <col min="16" max="16" width="6.6640625" style="105" customWidth="1"/>
    <col min="17" max="17" width="6.5546875" style="8" customWidth="1"/>
    <col min="18" max="18" width="7.21875" style="8" customWidth="1"/>
    <col min="19" max="19" width="7.5546875" style="8" customWidth="1"/>
    <col min="20" max="16384" width="8.88671875" style="8"/>
  </cols>
  <sheetData>
    <row r="1" spans="1:19" ht="14.25" customHeight="1">
      <c r="A1" s="52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9"/>
      <c r="P1" s="172"/>
    </row>
    <row r="2" spans="1:19" s="24" customFormat="1" ht="19.5" customHeight="1">
      <c r="A2" s="634" t="s">
        <v>202</v>
      </c>
      <c r="B2" s="634"/>
      <c r="C2" s="634"/>
      <c r="D2" s="634"/>
      <c r="E2" s="634"/>
      <c r="F2" s="634"/>
      <c r="G2" s="634"/>
      <c r="H2" s="634"/>
      <c r="I2" s="634"/>
      <c r="J2" s="634"/>
      <c r="K2" s="634"/>
      <c r="L2" s="634"/>
      <c r="M2" s="634"/>
      <c r="N2" s="634"/>
      <c r="O2" s="634"/>
      <c r="P2" s="105"/>
    </row>
    <row r="3" spans="1:19" s="11" customFormat="1" ht="15" customHeight="1">
      <c r="A3" s="624" t="s">
        <v>303</v>
      </c>
      <c r="B3" s="624"/>
      <c r="C3" s="624"/>
      <c r="D3" s="624"/>
      <c r="E3" s="624"/>
      <c r="F3" s="624"/>
      <c r="G3" s="624"/>
      <c r="H3" s="624"/>
      <c r="I3" s="624"/>
      <c r="J3" s="624"/>
      <c r="K3" s="624"/>
      <c r="L3" s="624"/>
      <c r="M3" s="624"/>
      <c r="N3" s="624"/>
      <c r="O3" s="624"/>
      <c r="P3" s="105"/>
    </row>
    <row r="4" spans="1:19" s="22" customFormat="1" ht="15" customHeight="1" thickBot="1">
      <c r="A4" s="173"/>
      <c r="O4" s="174" t="s">
        <v>203</v>
      </c>
      <c r="P4" s="160"/>
    </row>
    <row r="5" spans="1:19" s="13" customFormat="1" ht="27" customHeight="1">
      <c r="A5" s="635" t="s">
        <v>309</v>
      </c>
      <c r="B5" s="637" t="s">
        <v>307</v>
      </c>
      <c r="C5" s="645" t="s">
        <v>756</v>
      </c>
      <c r="D5" s="646"/>
      <c r="E5" s="646"/>
      <c r="F5" s="646"/>
      <c r="G5" s="639" t="s">
        <v>310</v>
      </c>
      <c r="H5" s="640"/>
      <c r="I5" s="640" t="s">
        <v>311</v>
      </c>
      <c r="J5" s="640"/>
      <c r="K5" s="647" t="s">
        <v>312</v>
      </c>
      <c r="L5" s="648"/>
      <c r="M5" s="649"/>
      <c r="N5" s="641" t="s">
        <v>313</v>
      </c>
      <c r="O5" s="643" t="s">
        <v>314</v>
      </c>
      <c r="P5" s="106"/>
    </row>
    <row r="6" spans="1:19" s="13" customFormat="1" ht="30" customHeight="1" thickBot="1">
      <c r="A6" s="636"/>
      <c r="B6" s="638"/>
      <c r="C6" s="732" t="s">
        <v>205</v>
      </c>
      <c r="D6" s="159" t="s">
        <v>206</v>
      </c>
      <c r="E6" s="159" t="s">
        <v>207</v>
      </c>
      <c r="F6" s="206" t="s">
        <v>233</v>
      </c>
      <c r="G6" s="275" t="s">
        <v>315</v>
      </c>
      <c r="H6" s="218" t="s">
        <v>316</v>
      </c>
      <c r="I6" s="218" t="s">
        <v>315</v>
      </c>
      <c r="J6" s="218" t="s">
        <v>316</v>
      </c>
      <c r="K6" s="217" t="s">
        <v>317</v>
      </c>
      <c r="L6" s="217" t="s">
        <v>318</v>
      </c>
      <c r="M6" s="276" t="s">
        <v>319</v>
      </c>
      <c r="N6" s="642"/>
      <c r="O6" s="644"/>
      <c r="P6" s="106"/>
    </row>
    <row r="7" spans="1:19" s="44" customFormat="1" ht="18" customHeight="1" thickTop="1">
      <c r="A7" s="367" t="s">
        <v>248</v>
      </c>
      <c r="B7" s="312">
        <f>B8+B9</f>
        <v>67549</v>
      </c>
      <c r="C7" s="731">
        <f>SUM(D7:E7)</f>
        <v>21503</v>
      </c>
      <c r="D7" s="313">
        <f>SUM(D10,D13,D16,D19,D22,D25,D28,D31,D33,D36,D39,D42,D45,D48,D51,D54,D57)</f>
        <v>16631</v>
      </c>
      <c r="E7" s="313">
        <f>SUM(E10,E13,E16,E19,E22,E25,E28,E31,E33,E36,E39,E42,E45,E48,E51,E54,E57)</f>
        <v>4872</v>
      </c>
      <c r="F7" s="314">
        <f>SUM(F10,F13,F16,F19,F22,F25,F28,F31,F33,F36,F39,F42,F45,F48,F51,F54,F57)</f>
        <v>4</v>
      </c>
      <c r="G7" s="315">
        <f>SUM(G8:G9)</f>
        <v>2521</v>
      </c>
      <c r="H7" s="316">
        <f t="shared" ref="H7:M7" si="0">SUM(H8:H9)</f>
        <v>2133</v>
      </c>
      <c r="I7" s="316">
        <f t="shared" si="0"/>
        <v>13253</v>
      </c>
      <c r="J7" s="316">
        <f t="shared" si="0"/>
        <v>2612</v>
      </c>
      <c r="K7" s="316">
        <f t="shared" si="0"/>
        <v>857</v>
      </c>
      <c r="L7" s="317">
        <f t="shared" si="0"/>
        <v>127</v>
      </c>
      <c r="M7" s="318">
        <f t="shared" si="0"/>
        <v>-1</v>
      </c>
      <c r="N7" s="319">
        <f>G7+H7-K7-L7-M7</f>
        <v>3671</v>
      </c>
      <c r="O7" s="312">
        <f>SUM(O10,O13,O16,O19,O22,O25,O28,O31,O33,O36,O39,O42,O45,O48,O51,O54,O57)</f>
        <v>71220</v>
      </c>
      <c r="P7" s="106"/>
      <c r="Q7" s="106"/>
      <c r="R7" s="106"/>
      <c r="S7" s="106"/>
    </row>
    <row r="8" spans="1:19" s="44" customFormat="1" ht="18" customHeight="1">
      <c r="A8" s="368" t="s">
        <v>249</v>
      </c>
      <c r="B8" s="320">
        <f>B11++B14+B17+B20+B23+B26+B29+B32+B34+B37+B40+B43+B46+B49+B52+B55+B58</f>
        <v>7439</v>
      </c>
      <c r="C8" s="728">
        <f t="shared" ref="C8:C58" si="1">SUM(D8:E8)</f>
        <v>3116</v>
      </c>
      <c r="D8" s="321">
        <f t="shared" ref="D8:L8" si="2">SUM(D11,D14,D17,D20,D23,D26,D29,D32,D34,D37,D40,D43,D46,D49,D52,D55,D58)</f>
        <v>1536</v>
      </c>
      <c r="E8" s="321">
        <f t="shared" si="2"/>
        <v>1580</v>
      </c>
      <c r="F8" s="322">
        <f t="shared" si="2"/>
        <v>1</v>
      </c>
      <c r="G8" s="323">
        <f t="shared" si="2"/>
        <v>154</v>
      </c>
      <c r="H8" s="321">
        <f t="shared" si="2"/>
        <v>617</v>
      </c>
      <c r="I8" s="321">
        <f t="shared" si="2"/>
        <v>1302</v>
      </c>
      <c r="J8" s="321">
        <f t="shared" si="2"/>
        <v>913</v>
      </c>
      <c r="K8" s="321">
        <f t="shared" si="2"/>
        <v>80</v>
      </c>
      <c r="L8" s="324">
        <f t="shared" si="2"/>
        <v>50</v>
      </c>
      <c r="M8" s="325">
        <f t="shared" ref="M8:O8" si="3">SUM(M11,M14,M17,M20,M23,M26,M29,M32,M34,M37,M40,M43,M46,M49,M52,M55,M58)</f>
        <v>21</v>
      </c>
      <c r="N8" s="326">
        <f t="shared" ref="N8:N58" si="4">G8+H8-K8-L8-M8</f>
        <v>620</v>
      </c>
      <c r="O8" s="320">
        <f t="shared" si="3"/>
        <v>8059</v>
      </c>
      <c r="P8" s="106"/>
      <c r="Q8" s="106"/>
      <c r="R8" s="106"/>
      <c r="S8" s="106"/>
    </row>
    <row r="9" spans="1:19" s="44" customFormat="1" ht="18" customHeight="1">
      <c r="A9" s="368" t="s">
        <v>250</v>
      </c>
      <c r="B9" s="320">
        <f>B12+B15+B18+B21+B24+B27+B30+B35+B38+B41+B44+B47+B50+B53+B56</f>
        <v>60110</v>
      </c>
      <c r="C9" s="728">
        <f t="shared" si="1"/>
        <v>18387</v>
      </c>
      <c r="D9" s="321">
        <f t="shared" ref="D9:L9" si="5">SUM(D12,D15,D18,D21,D24,D27,D30,D35,D38,D41,D44,D47,D50,D53,D56)</f>
        <v>15095</v>
      </c>
      <c r="E9" s="321">
        <f t="shared" si="5"/>
        <v>3292</v>
      </c>
      <c r="F9" s="322">
        <f t="shared" si="5"/>
        <v>3</v>
      </c>
      <c r="G9" s="323">
        <f t="shared" si="5"/>
        <v>2367</v>
      </c>
      <c r="H9" s="321">
        <f t="shared" si="5"/>
        <v>1516</v>
      </c>
      <c r="I9" s="321">
        <f t="shared" si="5"/>
        <v>11951</v>
      </c>
      <c r="J9" s="321">
        <f t="shared" si="5"/>
        <v>1699</v>
      </c>
      <c r="K9" s="321">
        <f t="shared" si="5"/>
        <v>777</v>
      </c>
      <c r="L9" s="324">
        <f t="shared" si="5"/>
        <v>77</v>
      </c>
      <c r="M9" s="325">
        <f>SUM(M12,M15,M18,M21,M24,M27,M30,M35,M38,M41,M44,M47,M50,M53,M56)</f>
        <v>-22</v>
      </c>
      <c r="N9" s="326">
        <f t="shared" si="4"/>
        <v>3051</v>
      </c>
      <c r="O9" s="320">
        <f>SUM(O12,O15,O18,O21,O24,O27,O30,O35,O38,O41,O44,O47,O50,O53,O56)</f>
        <v>63161</v>
      </c>
      <c r="P9" s="106"/>
      <c r="Q9" s="106"/>
      <c r="R9" s="106"/>
      <c r="S9" s="106"/>
    </row>
    <row r="10" spans="1:19" s="13" customFormat="1" ht="18" customHeight="1">
      <c r="A10" s="369" t="s">
        <v>251</v>
      </c>
      <c r="B10" s="310">
        <f>SUM(B11:B12)</f>
        <v>5709</v>
      </c>
      <c r="C10" s="729">
        <f t="shared" si="1"/>
        <v>1751</v>
      </c>
      <c r="D10" s="164">
        <f t="shared" ref="D10:M10" si="6">SUM(D11:D12)</f>
        <v>1188</v>
      </c>
      <c r="E10" s="164">
        <f t="shared" si="6"/>
        <v>563</v>
      </c>
      <c r="F10" s="198">
        <f t="shared" si="6"/>
        <v>1</v>
      </c>
      <c r="G10" s="207">
        <f t="shared" si="6"/>
        <v>181</v>
      </c>
      <c r="H10" s="164">
        <f t="shared" si="6"/>
        <v>205</v>
      </c>
      <c r="I10" s="164">
        <f t="shared" si="6"/>
        <v>964</v>
      </c>
      <c r="J10" s="164">
        <f t="shared" si="6"/>
        <v>345</v>
      </c>
      <c r="K10" s="164">
        <f t="shared" si="6"/>
        <v>43</v>
      </c>
      <c r="L10" s="200">
        <f t="shared" si="6"/>
        <v>13</v>
      </c>
      <c r="M10" s="277">
        <f t="shared" si="6"/>
        <v>-134</v>
      </c>
      <c r="N10" s="165">
        <f t="shared" si="4"/>
        <v>464</v>
      </c>
      <c r="O10" s="310">
        <f>SUM(O11:O12)</f>
        <v>6173</v>
      </c>
      <c r="P10" s="106"/>
      <c r="Q10" s="106"/>
      <c r="R10" s="106"/>
      <c r="S10" s="106"/>
    </row>
    <row r="11" spans="1:19" s="22" customFormat="1" ht="18" customHeight="1">
      <c r="A11" s="370" t="s">
        <v>122</v>
      </c>
      <c r="B11" s="311">
        <v>480</v>
      </c>
      <c r="C11" s="730">
        <f t="shared" si="1"/>
        <v>283</v>
      </c>
      <c r="D11" s="40">
        <f>SUM(G11,I11,K11)</f>
        <v>75</v>
      </c>
      <c r="E11" s="40">
        <f>SUM(H11,J11,L11)</f>
        <v>208</v>
      </c>
      <c r="F11" s="168">
        <v>1</v>
      </c>
      <c r="G11" s="209">
        <v>21</v>
      </c>
      <c r="H11" s="40">
        <v>40</v>
      </c>
      <c r="I11" s="40">
        <v>49</v>
      </c>
      <c r="J11" s="40">
        <v>164</v>
      </c>
      <c r="K11" s="40">
        <v>5</v>
      </c>
      <c r="L11" s="201">
        <v>4</v>
      </c>
      <c r="M11" s="278">
        <v>-1</v>
      </c>
      <c r="N11" s="166">
        <f t="shared" si="4"/>
        <v>53</v>
      </c>
      <c r="O11" s="371">
        <f>B11+N11</f>
        <v>533</v>
      </c>
      <c r="P11" s="160"/>
      <c r="Q11" s="160"/>
      <c r="R11" s="160"/>
      <c r="S11" s="160"/>
    </row>
    <row r="12" spans="1:19" s="22" customFormat="1" ht="18" customHeight="1">
      <c r="A12" s="372" t="s">
        <v>252</v>
      </c>
      <c r="B12" s="311">
        <v>5229</v>
      </c>
      <c r="C12" s="730">
        <f t="shared" si="1"/>
        <v>1468</v>
      </c>
      <c r="D12" s="40">
        <f>SUM(G12,I12,K12)</f>
        <v>1113</v>
      </c>
      <c r="E12" s="40">
        <f>SUM(H12,J12,L12)</f>
        <v>355</v>
      </c>
      <c r="F12" s="168"/>
      <c r="G12" s="209">
        <v>160</v>
      </c>
      <c r="H12" s="40">
        <v>165</v>
      </c>
      <c r="I12" s="40">
        <v>915</v>
      </c>
      <c r="J12" s="40">
        <v>181</v>
      </c>
      <c r="K12" s="40">
        <v>38</v>
      </c>
      <c r="L12" s="201">
        <v>9</v>
      </c>
      <c r="M12" s="278">
        <v>-133</v>
      </c>
      <c r="N12" s="166">
        <f t="shared" si="4"/>
        <v>411</v>
      </c>
      <c r="O12" s="371">
        <f>B12+N12</f>
        <v>5640</v>
      </c>
      <c r="P12" s="160"/>
      <c r="Q12" s="160"/>
      <c r="R12" s="160"/>
      <c r="S12" s="160"/>
    </row>
    <row r="13" spans="1:19" s="22" customFormat="1" ht="18" customHeight="1">
      <c r="A13" s="373" t="s">
        <v>253</v>
      </c>
      <c r="B13" s="310">
        <f>SUM(B14:B15)</f>
        <v>3553</v>
      </c>
      <c r="C13" s="729">
        <f t="shared" si="1"/>
        <v>1069</v>
      </c>
      <c r="D13" s="164">
        <f t="shared" ref="D13:M13" si="7">SUM(D14:D15)</f>
        <v>809</v>
      </c>
      <c r="E13" s="164">
        <f t="shared" si="7"/>
        <v>260</v>
      </c>
      <c r="F13" s="198">
        <f t="shared" si="7"/>
        <v>0</v>
      </c>
      <c r="G13" s="207">
        <f t="shared" si="7"/>
        <v>121</v>
      </c>
      <c r="H13" s="164">
        <f t="shared" si="7"/>
        <v>132</v>
      </c>
      <c r="I13" s="164">
        <f t="shared" si="7"/>
        <v>634</v>
      </c>
      <c r="J13" s="164">
        <f t="shared" si="7"/>
        <v>126</v>
      </c>
      <c r="K13" s="164">
        <f t="shared" si="7"/>
        <v>54</v>
      </c>
      <c r="L13" s="200">
        <f t="shared" si="7"/>
        <v>2</v>
      </c>
      <c r="M13" s="277">
        <f t="shared" si="7"/>
        <v>14</v>
      </c>
      <c r="N13" s="165">
        <f t="shared" si="4"/>
        <v>183</v>
      </c>
      <c r="O13" s="310">
        <f>B13+N13</f>
        <v>3736</v>
      </c>
      <c r="P13" s="160"/>
      <c r="Q13" s="160"/>
      <c r="R13" s="160"/>
      <c r="S13" s="160"/>
    </row>
    <row r="14" spans="1:19" s="22" customFormat="1" ht="18" customHeight="1">
      <c r="A14" s="370" t="s">
        <v>254</v>
      </c>
      <c r="B14" s="311">
        <v>473</v>
      </c>
      <c r="C14" s="730">
        <f t="shared" si="1"/>
        <v>199</v>
      </c>
      <c r="D14" s="40">
        <f>SUM(G14,I14,K14)</f>
        <v>98</v>
      </c>
      <c r="E14" s="40">
        <f>SUM(H14,J14,L14)</f>
        <v>101</v>
      </c>
      <c r="F14" s="168"/>
      <c r="G14" s="209">
        <v>16</v>
      </c>
      <c r="H14" s="40">
        <v>44</v>
      </c>
      <c r="I14" s="40">
        <v>79</v>
      </c>
      <c r="J14" s="40">
        <v>57</v>
      </c>
      <c r="K14" s="40">
        <v>3</v>
      </c>
      <c r="L14" s="201"/>
      <c r="M14" s="278"/>
      <c r="N14" s="166">
        <f t="shared" si="4"/>
        <v>57</v>
      </c>
      <c r="O14" s="371">
        <f>B14+N14</f>
        <v>530</v>
      </c>
      <c r="P14" s="160"/>
      <c r="Q14" s="160"/>
      <c r="R14" s="160"/>
      <c r="S14" s="160"/>
    </row>
    <row r="15" spans="1:19" s="22" customFormat="1" ht="18" customHeight="1">
      <c r="A15" s="370" t="s">
        <v>255</v>
      </c>
      <c r="B15" s="311">
        <v>3080</v>
      </c>
      <c r="C15" s="730">
        <f t="shared" si="1"/>
        <v>870</v>
      </c>
      <c r="D15" s="40">
        <f>SUM(G15,I15,K15)</f>
        <v>711</v>
      </c>
      <c r="E15" s="40">
        <f>SUM(H15,J15,L15)</f>
        <v>159</v>
      </c>
      <c r="F15" s="168"/>
      <c r="G15" s="209">
        <v>105</v>
      </c>
      <c r="H15" s="40">
        <v>88</v>
      </c>
      <c r="I15" s="40">
        <v>555</v>
      </c>
      <c r="J15" s="40">
        <v>69</v>
      </c>
      <c r="K15" s="40">
        <v>51</v>
      </c>
      <c r="L15" s="201">
        <v>2</v>
      </c>
      <c r="M15" s="279">
        <v>14</v>
      </c>
      <c r="N15" s="166">
        <f t="shared" si="4"/>
        <v>126</v>
      </c>
      <c r="O15" s="371">
        <f>B15+N15</f>
        <v>3206</v>
      </c>
      <c r="P15" s="160"/>
      <c r="Q15" s="160"/>
      <c r="R15" s="160"/>
      <c r="S15" s="160"/>
    </row>
    <row r="16" spans="1:19" s="161" customFormat="1" ht="18" customHeight="1">
      <c r="A16" s="373" t="s">
        <v>256</v>
      </c>
      <c r="B16" s="310">
        <f>SUM(B17:B18)</f>
        <v>2020</v>
      </c>
      <c r="C16" s="729">
        <f t="shared" si="1"/>
        <v>602</v>
      </c>
      <c r="D16" s="164">
        <f t="shared" ref="D16:O16" si="8">SUM(D17:D18)</f>
        <v>412</v>
      </c>
      <c r="E16" s="164">
        <f t="shared" si="8"/>
        <v>190</v>
      </c>
      <c r="F16" s="198">
        <f t="shared" si="8"/>
        <v>0</v>
      </c>
      <c r="G16" s="207">
        <f t="shared" si="8"/>
        <v>52</v>
      </c>
      <c r="H16" s="164">
        <f t="shared" si="8"/>
        <v>83</v>
      </c>
      <c r="I16" s="164">
        <f t="shared" si="8"/>
        <v>348</v>
      </c>
      <c r="J16" s="164">
        <f t="shared" si="8"/>
        <v>103</v>
      </c>
      <c r="K16" s="164">
        <f t="shared" si="8"/>
        <v>12</v>
      </c>
      <c r="L16" s="200">
        <f t="shared" si="8"/>
        <v>4</v>
      </c>
      <c r="M16" s="277">
        <f t="shared" si="8"/>
        <v>-7</v>
      </c>
      <c r="N16" s="165">
        <f t="shared" si="4"/>
        <v>126</v>
      </c>
      <c r="O16" s="310">
        <f t="shared" si="8"/>
        <v>2146</v>
      </c>
      <c r="P16" s="160"/>
      <c r="Q16" s="160"/>
      <c r="R16" s="160"/>
      <c r="S16" s="160"/>
    </row>
    <row r="17" spans="1:19" s="25" customFormat="1" ht="18" customHeight="1">
      <c r="A17" s="370" t="s">
        <v>257</v>
      </c>
      <c r="B17" s="311">
        <v>407</v>
      </c>
      <c r="C17" s="730">
        <f t="shared" si="1"/>
        <v>112</v>
      </c>
      <c r="D17" s="40">
        <f>SUM(G17,I17,K17)</f>
        <v>88</v>
      </c>
      <c r="E17" s="40">
        <f>SUM(H17,J17,L17)</f>
        <v>24</v>
      </c>
      <c r="F17" s="168"/>
      <c r="G17" s="210">
        <v>6</v>
      </c>
      <c r="H17" s="169">
        <v>15</v>
      </c>
      <c r="I17" s="169">
        <v>79</v>
      </c>
      <c r="J17" s="169">
        <v>9</v>
      </c>
      <c r="K17" s="169">
        <v>3</v>
      </c>
      <c r="L17" s="202"/>
      <c r="M17" s="279"/>
      <c r="N17" s="166">
        <f t="shared" si="4"/>
        <v>18</v>
      </c>
      <c r="O17" s="371">
        <f>B17+N17</f>
        <v>425</v>
      </c>
      <c r="P17" s="160"/>
      <c r="Q17" s="160"/>
      <c r="R17" s="160"/>
      <c r="S17" s="160"/>
    </row>
    <row r="18" spans="1:19" s="25" customFormat="1" ht="18" customHeight="1">
      <c r="A18" s="370" t="s">
        <v>258</v>
      </c>
      <c r="B18" s="311">
        <v>1613</v>
      </c>
      <c r="C18" s="730">
        <f t="shared" si="1"/>
        <v>490</v>
      </c>
      <c r="D18" s="40">
        <f>SUM(G18,I18,K18)</f>
        <v>324</v>
      </c>
      <c r="E18" s="40">
        <f>SUM(H18,J18,L18)</f>
        <v>166</v>
      </c>
      <c r="F18" s="168"/>
      <c r="G18" s="209">
        <v>46</v>
      </c>
      <c r="H18" s="40">
        <v>68</v>
      </c>
      <c r="I18" s="40">
        <v>269</v>
      </c>
      <c r="J18" s="40">
        <v>94</v>
      </c>
      <c r="K18" s="40">
        <v>9</v>
      </c>
      <c r="L18" s="201">
        <v>4</v>
      </c>
      <c r="M18" s="279">
        <v>-7</v>
      </c>
      <c r="N18" s="166">
        <f t="shared" si="4"/>
        <v>108</v>
      </c>
      <c r="O18" s="371">
        <f>B18+N18</f>
        <v>1721</v>
      </c>
      <c r="P18" s="160"/>
      <c r="Q18" s="160"/>
      <c r="R18" s="160"/>
      <c r="S18" s="160"/>
    </row>
    <row r="19" spans="1:19" s="22" customFormat="1" ht="18" customHeight="1">
      <c r="A19" s="373" t="s">
        <v>259</v>
      </c>
      <c r="B19" s="310">
        <f>SUM(B20:B21)</f>
        <v>2698</v>
      </c>
      <c r="C19" s="729">
        <f t="shared" si="1"/>
        <v>1261</v>
      </c>
      <c r="D19" s="164">
        <f t="shared" ref="D19:O19" si="9">SUM(D20:D21)</f>
        <v>983</v>
      </c>
      <c r="E19" s="164">
        <f t="shared" si="9"/>
        <v>278</v>
      </c>
      <c r="F19" s="198">
        <f t="shared" si="9"/>
        <v>0</v>
      </c>
      <c r="G19" s="207">
        <f t="shared" si="9"/>
        <v>72</v>
      </c>
      <c r="H19" s="164">
        <f t="shared" si="9"/>
        <v>73</v>
      </c>
      <c r="I19" s="164">
        <f t="shared" si="9"/>
        <v>840</v>
      </c>
      <c r="J19" s="164">
        <f t="shared" si="9"/>
        <v>197</v>
      </c>
      <c r="K19" s="164">
        <f t="shared" si="9"/>
        <v>71</v>
      </c>
      <c r="L19" s="200">
        <f t="shared" si="9"/>
        <v>8</v>
      </c>
      <c r="M19" s="277">
        <f t="shared" si="9"/>
        <v>0</v>
      </c>
      <c r="N19" s="165">
        <f t="shared" si="4"/>
        <v>66</v>
      </c>
      <c r="O19" s="310">
        <f t="shared" si="9"/>
        <v>2764</v>
      </c>
      <c r="P19" s="160"/>
      <c r="Q19" s="160"/>
      <c r="R19" s="160"/>
      <c r="S19" s="160"/>
    </row>
    <row r="20" spans="1:19" s="22" customFormat="1" ht="18" customHeight="1">
      <c r="A20" s="370" t="s">
        <v>260</v>
      </c>
      <c r="B20" s="311">
        <v>493</v>
      </c>
      <c r="C20" s="730">
        <f t="shared" si="1"/>
        <v>258</v>
      </c>
      <c r="D20" s="40">
        <f>SUM(G20,I20,K20)</f>
        <v>187</v>
      </c>
      <c r="E20" s="40">
        <f>SUM(H20,J20,L20)</f>
        <v>71</v>
      </c>
      <c r="F20" s="168"/>
      <c r="G20" s="209">
        <v>6</v>
      </c>
      <c r="H20" s="40">
        <v>20</v>
      </c>
      <c r="I20" s="40">
        <v>160</v>
      </c>
      <c r="J20" s="40">
        <v>46</v>
      </c>
      <c r="K20" s="40">
        <v>21</v>
      </c>
      <c r="L20" s="201">
        <v>5</v>
      </c>
      <c r="M20" s="278"/>
      <c r="N20" s="166">
        <f t="shared" si="4"/>
        <v>0</v>
      </c>
      <c r="O20" s="371">
        <f>B20+N20</f>
        <v>493</v>
      </c>
      <c r="P20" s="160"/>
      <c r="Q20" s="160"/>
      <c r="R20" s="160"/>
      <c r="S20" s="160"/>
    </row>
    <row r="21" spans="1:19" s="22" customFormat="1" ht="18" customHeight="1">
      <c r="A21" s="370" t="s">
        <v>261</v>
      </c>
      <c r="B21" s="311">
        <v>2205</v>
      </c>
      <c r="C21" s="730">
        <f t="shared" si="1"/>
        <v>1003</v>
      </c>
      <c r="D21" s="40">
        <f>SUM(G21,I21,K21)</f>
        <v>796</v>
      </c>
      <c r="E21" s="40">
        <f>SUM(H21,J21,L21)</f>
        <v>207</v>
      </c>
      <c r="F21" s="168"/>
      <c r="G21" s="209">
        <v>66</v>
      </c>
      <c r="H21" s="40">
        <v>53</v>
      </c>
      <c r="I21" s="40">
        <v>680</v>
      </c>
      <c r="J21" s="40">
        <v>151</v>
      </c>
      <c r="K21" s="40">
        <v>50</v>
      </c>
      <c r="L21" s="201">
        <v>3</v>
      </c>
      <c r="M21" s="279"/>
      <c r="N21" s="166">
        <f t="shared" si="4"/>
        <v>66</v>
      </c>
      <c r="O21" s="371">
        <f>B21+N21</f>
        <v>2271</v>
      </c>
      <c r="P21" s="160"/>
      <c r="Q21" s="160"/>
      <c r="R21" s="160"/>
      <c r="S21" s="160"/>
    </row>
    <row r="22" spans="1:19" s="22" customFormat="1" ht="18" customHeight="1">
      <c r="A22" s="373" t="s">
        <v>262</v>
      </c>
      <c r="B22" s="310">
        <f>SUM(B23:B24)</f>
        <v>1886</v>
      </c>
      <c r="C22" s="729">
        <f t="shared" si="1"/>
        <v>546</v>
      </c>
      <c r="D22" s="164">
        <f t="shared" ref="D22:O22" si="10">SUM(D23:D24)</f>
        <v>402</v>
      </c>
      <c r="E22" s="164">
        <f t="shared" si="10"/>
        <v>144</v>
      </c>
      <c r="F22" s="198">
        <f t="shared" si="10"/>
        <v>1</v>
      </c>
      <c r="G22" s="207">
        <f t="shared" si="10"/>
        <v>37</v>
      </c>
      <c r="H22" s="164">
        <f t="shared" si="10"/>
        <v>66</v>
      </c>
      <c r="I22" s="164">
        <f t="shared" si="10"/>
        <v>351</v>
      </c>
      <c r="J22" s="164">
        <f t="shared" si="10"/>
        <v>67</v>
      </c>
      <c r="K22" s="164">
        <f t="shared" si="10"/>
        <v>14</v>
      </c>
      <c r="L22" s="200">
        <f t="shared" si="10"/>
        <v>11</v>
      </c>
      <c r="M22" s="277">
        <f t="shared" si="10"/>
        <v>1</v>
      </c>
      <c r="N22" s="165">
        <f t="shared" si="4"/>
        <v>77</v>
      </c>
      <c r="O22" s="310">
        <f t="shared" si="10"/>
        <v>1963</v>
      </c>
      <c r="P22" s="160"/>
      <c r="Q22" s="160"/>
      <c r="R22" s="160"/>
      <c r="S22" s="160"/>
    </row>
    <row r="23" spans="1:19" s="22" customFormat="1" ht="18" customHeight="1">
      <c r="A23" s="370" t="s">
        <v>263</v>
      </c>
      <c r="B23" s="311">
        <v>524</v>
      </c>
      <c r="C23" s="730">
        <f t="shared" si="1"/>
        <v>132</v>
      </c>
      <c r="D23" s="40">
        <f>SUM(G23,I23,K23)</f>
        <v>79</v>
      </c>
      <c r="E23" s="40">
        <f>SUM(H23,J23,L23)</f>
        <v>53</v>
      </c>
      <c r="F23" s="168"/>
      <c r="G23" s="209">
        <v>6</v>
      </c>
      <c r="H23" s="40">
        <v>19</v>
      </c>
      <c r="I23" s="40">
        <v>72</v>
      </c>
      <c r="J23" s="40">
        <v>25</v>
      </c>
      <c r="K23" s="40">
        <v>1</v>
      </c>
      <c r="L23" s="201">
        <v>9</v>
      </c>
      <c r="M23" s="278">
        <v>1</v>
      </c>
      <c r="N23" s="166">
        <f t="shared" si="4"/>
        <v>14</v>
      </c>
      <c r="O23" s="371">
        <f>B23+N23</f>
        <v>538</v>
      </c>
      <c r="P23" s="160"/>
      <c r="Q23" s="160"/>
      <c r="R23" s="160"/>
      <c r="S23" s="160"/>
    </row>
    <row r="24" spans="1:19" s="22" customFormat="1" ht="18" customHeight="1">
      <c r="A24" s="370" t="s">
        <v>264</v>
      </c>
      <c r="B24" s="311">
        <v>1362</v>
      </c>
      <c r="C24" s="730">
        <f t="shared" si="1"/>
        <v>414</v>
      </c>
      <c r="D24" s="40">
        <f>SUM(G24,I24,K24)</f>
        <v>323</v>
      </c>
      <c r="E24" s="40">
        <f>SUM(H24,J24,L24)</f>
        <v>91</v>
      </c>
      <c r="F24" s="168">
        <v>1</v>
      </c>
      <c r="G24" s="211">
        <v>31</v>
      </c>
      <c r="H24" s="170">
        <v>47</v>
      </c>
      <c r="I24" s="170">
        <v>279</v>
      </c>
      <c r="J24" s="170">
        <v>42</v>
      </c>
      <c r="K24" s="170">
        <v>13</v>
      </c>
      <c r="L24" s="203">
        <v>2</v>
      </c>
      <c r="M24" s="280"/>
      <c r="N24" s="166">
        <f t="shared" si="4"/>
        <v>63</v>
      </c>
      <c r="O24" s="371">
        <f>B24+N24</f>
        <v>1425</v>
      </c>
      <c r="P24" s="160"/>
      <c r="Q24" s="160"/>
      <c r="R24" s="160"/>
      <c r="S24" s="160"/>
    </row>
    <row r="25" spans="1:19" s="22" customFormat="1" ht="18" customHeight="1">
      <c r="A25" s="373" t="s">
        <v>265</v>
      </c>
      <c r="B25" s="310">
        <f>SUM(B26:B27)</f>
        <v>1557</v>
      </c>
      <c r="C25" s="729">
        <f t="shared" si="1"/>
        <v>500</v>
      </c>
      <c r="D25" s="164">
        <f t="shared" ref="D25:O25" si="11">SUM(D26:D27)</f>
        <v>311</v>
      </c>
      <c r="E25" s="164">
        <f t="shared" si="11"/>
        <v>189</v>
      </c>
      <c r="F25" s="198">
        <f t="shared" si="11"/>
        <v>0</v>
      </c>
      <c r="G25" s="207">
        <f t="shared" si="11"/>
        <v>39</v>
      </c>
      <c r="H25" s="164">
        <f t="shared" si="11"/>
        <v>85</v>
      </c>
      <c r="I25" s="164">
        <f t="shared" si="11"/>
        <v>258</v>
      </c>
      <c r="J25" s="164">
        <f t="shared" si="11"/>
        <v>94</v>
      </c>
      <c r="K25" s="164">
        <f t="shared" si="11"/>
        <v>14</v>
      </c>
      <c r="L25" s="200">
        <f t="shared" si="11"/>
        <v>10</v>
      </c>
      <c r="M25" s="277">
        <f t="shared" si="11"/>
        <v>1</v>
      </c>
      <c r="N25" s="165">
        <f t="shared" si="4"/>
        <v>99</v>
      </c>
      <c r="O25" s="310">
        <f t="shared" si="11"/>
        <v>1656</v>
      </c>
      <c r="P25" s="160"/>
      <c r="Q25" s="160"/>
      <c r="R25" s="160"/>
      <c r="S25" s="160"/>
    </row>
    <row r="26" spans="1:19" s="22" customFormat="1" ht="18" customHeight="1">
      <c r="A26" s="370" t="s">
        <v>266</v>
      </c>
      <c r="B26" s="311">
        <v>425</v>
      </c>
      <c r="C26" s="730">
        <f t="shared" si="1"/>
        <v>142</v>
      </c>
      <c r="D26" s="40">
        <f>SUM(G26,I26,K26)</f>
        <v>70</v>
      </c>
      <c r="E26" s="40">
        <f>SUM(H26,J26,L26)</f>
        <v>72</v>
      </c>
      <c r="F26" s="168"/>
      <c r="G26" s="210">
        <v>6</v>
      </c>
      <c r="H26" s="169">
        <v>37</v>
      </c>
      <c r="I26" s="169">
        <v>60</v>
      </c>
      <c r="J26" s="169">
        <v>35</v>
      </c>
      <c r="K26" s="169">
        <v>4</v>
      </c>
      <c r="L26" s="202"/>
      <c r="M26" s="279">
        <v>1</v>
      </c>
      <c r="N26" s="166">
        <f t="shared" si="4"/>
        <v>38</v>
      </c>
      <c r="O26" s="371">
        <f>B26+N26</f>
        <v>463</v>
      </c>
      <c r="P26" s="160"/>
      <c r="Q26" s="160"/>
      <c r="R26" s="160"/>
      <c r="S26" s="160"/>
    </row>
    <row r="27" spans="1:19" s="22" customFormat="1" ht="18" customHeight="1">
      <c r="A27" s="370" t="s">
        <v>267</v>
      </c>
      <c r="B27" s="311">
        <v>1132</v>
      </c>
      <c r="C27" s="730">
        <f t="shared" si="1"/>
        <v>358</v>
      </c>
      <c r="D27" s="40">
        <f>SUM(G27,I27,K27)</f>
        <v>241</v>
      </c>
      <c r="E27" s="40">
        <f>SUM(H27,J27,L27)</f>
        <v>117</v>
      </c>
      <c r="F27" s="168"/>
      <c r="G27" s="209">
        <v>33</v>
      </c>
      <c r="H27" s="40">
        <v>48</v>
      </c>
      <c r="I27" s="40">
        <v>198</v>
      </c>
      <c r="J27" s="40">
        <v>59</v>
      </c>
      <c r="K27" s="40">
        <v>10</v>
      </c>
      <c r="L27" s="201">
        <v>10</v>
      </c>
      <c r="M27" s="279"/>
      <c r="N27" s="166">
        <f t="shared" si="4"/>
        <v>61</v>
      </c>
      <c r="O27" s="371">
        <f>B27+N27</f>
        <v>1193</v>
      </c>
      <c r="P27" s="160"/>
      <c r="Q27" s="160"/>
      <c r="R27" s="160"/>
      <c r="S27" s="160"/>
    </row>
    <row r="28" spans="1:19" s="22" customFormat="1" ht="18" customHeight="1">
      <c r="A28" s="373" t="s">
        <v>268</v>
      </c>
      <c r="B28" s="310">
        <f>SUM(B29:B30)</f>
        <v>1409</v>
      </c>
      <c r="C28" s="729">
        <f t="shared" si="1"/>
        <v>450</v>
      </c>
      <c r="D28" s="164">
        <f t="shared" ref="D28:O28" si="12">SUM(D29:D30)</f>
        <v>354</v>
      </c>
      <c r="E28" s="164">
        <f t="shared" si="12"/>
        <v>96</v>
      </c>
      <c r="F28" s="198">
        <f t="shared" si="12"/>
        <v>0</v>
      </c>
      <c r="G28" s="207">
        <f t="shared" si="12"/>
        <v>44</v>
      </c>
      <c r="H28" s="164">
        <f t="shared" si="12"/>
        <v>53</v>
      </c>
      <c r="I28" s="164">
        <f t="shared" si="12"/>
        <v>296</v>
      </c>
      <c r="J28" s="164">
        <f t="shared" si="12"/>
        <v>42</v>
      </c>
      <c r="K28" s="164">
        <f t="shared" si="12"/>
        <v>14</v>
      </c>
      <c r="L28" s="200">
        <f t="shared" si="12"/>
        <v>1</v>
      </c>
      <c r="M28" s="277">
        <f t="shared" si="12"/>
        <v>0</v>
      </c>
      <c r="N28" s="165">
        <f t="shared" si="4"/>
        <v>82</v>
      </c>
      <c r="O28" s="310">
        <f t="shared" si="12"/>
        <v>1491</v>
      </c>
      <c r="P28" s="160"/>
      <c r="Q28" s="160"/>
      <c r="R28" s="160"/>
      <c r="S28" s="160"/>
    </row>
    <row r="29" spans="1:19" s="22" customFormat="1" ht="18" customHeight="1">
      <c r="A29" s="370" t="s">
        <v>269</v>
      </c>
      <c r="B29" s="311">
        <v>326</v>
      </c>
      <c r="C29" s="730">
        <f t="shared" si="1"/>
        <v>87</v>
      </c>
      <c r="D29" s="40">
        <f>SUM(G29,I29,K29)</f>
        <v>66</v>
      </c>
      <c r="E29" s="40">
        <f>SUM(H29,J29,L29)</f>
        <v>21</v>
      </c>
      <c r="F29" s="168"/>
      <c r="G29" s="209">
        <v>10</v>
      </c>
      <c r="H29" s="40">
        <v>12</v>
      </c>
      <c r="I29" s="40">
        <v>55</v>
      </c>
      <c r="J29" s="40">
        <v>8</v>
      </c>
      <c r="K29" s="40">
        <v>1</v>
      </c>
      <c r="L29" s="201">
        <v>1</v>
      </c>
      <c r="M29" s="278"/>
      <c r="N29" s="166">
        <f t="shared" si="4"/>
        <v>20</v>
      </c>
      <c r="O29" s="371">
        <f>B29+N29</f>
        <v>346</v>
      </c>
      <c r="P29" s="160"/>
      <c r="Q29" s="160"/>
      <c r="R29" s="160"/>
      <c r="S29" s="160"/>
    </row>
    <row r="30" spans="1:19" s="22" customFormat="1" ht="18" customHeight="1">
      <c r="A30" s="370" t="s">
        <v>270</v>
      </c>
      <c r="B30" s="311">
        <v>1083</v>
      </c>
      <c r="C30" s="730">
        <f t="shared" si="1"/>
        <v>363</v>
      </c>
      <c r="D30" s="40">
        <f>SUM(G30,I30,K30)</f>
        <v>288</v>
      </c>
      <c r="E30" s="40">
        <f>SUM(H30,J30,L30)</f>
        <v>75</v>
      </c>
      <c r="F30" s="168"/>
      <c r="G30" s="209">
        <v>34</v>
      </c>
      <c r="H30" s="40">
        <v>41</v>
      </c>
      <c r="I30" s="40">
        <v>241</v>
      </c>
      <c r="J30" s="40">
        <v>34</v>
      </c>
      <c r="K30" s="40">
        <v>13</v>
      </c>
      <c r="L30" s="204"/>
      <c r="M30" s="281"/>
      <c r="N30" s="166">
        <f t="shared" si="4"/>
        <v>62</v>
      </c>
      <c r="O30" s="371">
        <f>B30+N30</f>
        <v>1145</v>
      </c>
      <c r="P30" s="160"/>
      <c r="Q30" s="160"/>
      <c r="R30" s="160"/>
      <c r="S30" s="160"/>
    </row>
    <row r="31" spans="1:19" s="22" customFormat="1" ht="18" customHeight="1">
      <c r="A31" s="373" t="s">
        <v>271</v>
      </c>
      <c r="B31" s="310">
        <f>B32</f>
        <v>386</v>
      </c>
      <c r="C31" s="729">
        <f t="shared" si="1"/>
        <v>145</v>
      </c>
      <c r="D31" s="164">
        <f t="shared" ref="D31:O31" si="13">D32</f>
        <v>80</v>
      </c>
      <c r="E31" s="164">
        <f t="shared" si="13"/>
        <v>65</v>
      </c>
      <c r="F31" s="198">
        <f t="shared" si="13"/>
        <v>0</v>
      </c>
      <c r="G31" s="207">
        <f t="shared" si="13"/>
        <v>19</v>
      </c>
      <c r="H31" s="164">
        <f t="shared" si="13"/>
        <v>25</v>
      </c>
      <c r="I31" s="164">
        <f t="shared" si="13"/>
        <v>60</v>
      </c>
      <c r="J31" s="164">
        <f t="shared" si="13"/>
        <v>37</v>
      </c>
      <c r="K31" s="164">
        <f t="shared" si="13"/>
        <v>1</v>
      </c>
      <c r="L31" s="200">
        <f t="shared" si="13"/>
        <v>3</v>
      </c>
      <c r="M31" s="277">
        <f t="shared" si="13"/>
        <v>0</v>
      </c>
      <c r="N31" s="165">
        <f t="shared" si="4"/>
        <v>40</v>
      </c>
      <c r="O31" s="310">
        <f t="shared" si="13"/>
        <v>426</v>
      </c>
      <c r="P31" s="160"/>
      <c r="Q31" s="160"/>
      <c r="R31" s="160"/>
      <c r="S31" s="160"/>
    </row>
    <row r="32" spans="1:19" s="22" customFormat="1" ht="18" customHeight="1">
      <c r="A32" s="374" t="s">
        <v>272</v>
      </c>
      <c r="B32" s="311">
        <v>386</v>
      </c>
      <c r="C32" s="730">
        <f t="shared" si="1"/>
        <v>145</v>
      </c>
      <c r="D32" s="40">
        <f>SUM(G32,I32,K32)</f>
        <v>80</v>
      </c>
      <c r="E32" s="40">
        <f>SUM(H32,J32,L32)</f>
        <v>65</v>
      </c>
      <c r="F32" s="168"/>
      <c r="G32" s="209">
        <v>19</v>
      </c>
      <c r="H32" s="40">
        <v>25</v>
      </c>
      <c r="I32" s="40">
        <v>60</v>
      </c>
      <c r="J32" s="40">
        <v>37</v>
      </c>
      <c r="K32" s="40">
        <v>1</v>
      </c>
      <c r="L32" s="201">
        <v>3</v>
      </c>
      <c r="M32" s="278"/>
      <c r="N32" s="166">
        <f t="shared" si="4"/>
        <v>40</v>
      </c>
      <c r="O32" s="371">
        <f>B32+N32</f>
        <v>426</v>
      </c>
      <c r="P32" s="160"/>
      <c r="Q32" s="160"/>
      <c r="R32" s="160"/>
      <c r="S32" s="160"/>
    </row>
    <row r="33" spans="1:19" s="22" customFormat="1" ht="18" customHeight="1">
      <c r="A33" s="373" t="s">
        <v>273</v>
      </c>
      <c r="B33" s="310">
        <f>SUM(B34:B35)</f>
        <v>10315</v>
      </c>
      <c r="C33" s="729">
        <f t="shared" si="1"/>
        <v>3209</v>
      </c>
      <c r="D33" s="164">
        <f t="shared" ref="D33:O33" si="14">SUM(D34:D35)</f>
        <v>2198</v>
      </c>
      <c r="E33" s="164">
        <f t="shared" si="14"/>
        <v>1011</v>
      </c>
      <c r="F33" s="198">
        <f t="shared" si="14"/>
        <v>1</v>
      </c>
      <c r="G33" s="207">
        <f t="shared" si="14"/>
        <v>343</v>
      </c>
      <c r="H33" s="164">
        <f t="shared" si="14"/>
        <v>459</v>
      </c>
      <c r="I33" s="164">
        <f t="shared" si="14"/>
        <v>1726</v>
      </c>
      <c r="J33" s="164">
        <f t="shared" si="14"/>
        <v>533</v>
      </c>
      <c r="K33" s="164">
        <f t="shared" si="14"/>
        <v>129</v>
      </c>
      <c r="L33" s="200">
        <f t="shared" si="14"/>
        <v>19</v>
      </c>
      <c r="M33" s="277">
        <f t="shared" si="14"/>
        <v>26</v>
      </c>
      <c r="N33" s="165">
        <f t="shared" si="4"/>
        <v>628</v>
      </c>
      <c r="O33" s="310">
        <f t="shared" si="14"/>
        <v>10943</v>
      </c>
      <c r="P33" s="160"/>
      <c r="Q33" s="160"/>
      <c r="R33" s="160"/>
      <c r="S33" s="160"/>
    </row>
    <row r="34" spans="1:19" s="22" customFormat="1" ht="18" customHeight="1">
      <c r="A34" s="370" t="s">
        <v>274</v>
      </c>
      <c r="B34" s="311">
        <v>552</v>
      </c>
      <c r="C34" s="730">
        <f t="shared" si="1"/>
        <v>305</v>
      </c>
      <c r="D34" s="40">
        <f>SUM(G34,I34,K34)</f>
        <v>26</v>
      </c>
      <c r="E34" s="40">
        <f>SUM(H34,J34,L34)</f>
        <v>279</v>
      </c>
      <c r="F34" s="168"/>
      <c r="G34" s="211">
        <v>3</v>
      </c>
      <c r="H34" s="170">
        <v>112</v>
      </c>
      <c r="I34" s="170">
        <v>19</v>
      </c>
      <c r="J34" s="170">
        <v>160</v>
      </c>
      <c r="K34" s="170">
        <v>4</v>
      </c>
      <c r="L34" s="203">
        <v>7</v>
      </c>
      <c r="M34" s="282">
        <v>3</v>
      </c>
      <c r="N34" s="166">
        <f t="shared" si="4"/>
        <v>101</v>
      </c>
      <c r="O34" s="371">
        <f>B34+N34</f>
        <v>653</v>
      </c>
      <c r="P34" s="160"/>
      <c r="Q34" s="160"/>
      <c r="R34" s="160"/>
      <c r="S34" s="160"/>
    </row>
    <row r="35" spans="1:19" s="22" customFormat="1" ht="18" customHeight="1">
      <c r="A35" s="370" t="s">
        <v>275</v>
      </c>
      <c r="B35" s="311">
        <v>9763</v>
      </c>
      <c r="C35" s="730">
        <f t="shared" si="1"/>
        <v>2904</v>
      </c>
      <c r="D35" s="40">
        <f>SUM(G35,I35,K35)</f>
        <v>2172</v>
      </c>
      <c r="E35" s="40">
        <f>SUM(H35,J35,L35)</f>
        <v>732</v>
      </c>
      <c r="F35" s="168">
        <v>1</v>
      </c>
      <c r="G35" s="209">
        <v>340</v>
      </c>
      <c r="H35" s="40">
        <v>347</v>
      </c>
      <c r="I35" s="40">
        <v>1707</v>
      </c>
      <c r="J35" s="40">
        <v>373</v>
      </c>
      <c r="K35" s="40">
        <v>125</v>
      </c>
      <c r="L35" s="201">
        <v>12</v>
      </c>
      <c r="M35" s="279">
        <v>23</v>
      </c>
      <c r="N35" s="166">
        <f t="shared" si="4"/>
        <v>527</v>
      </c>
      <c r="O35" s="371">
        <f>B35+N35</f>
        <v>10290</v>
      </c>
      <c r="P35" s="160"/>
      <c r="Q35" s="160"/>
      <c r="R35" s="160"/>
      <c r="S35" s="160"/>
    </row>
    <row r="36" spans="1:19" s="22" customFormat="1" ht="18" customHeight="1">
      <c r="A36" s="373" t="s">
        <v>276</v>
      </c>
      <c r="B36" s="310">
        <f>SUM(B37:B38)</f>
        <v>5527</v>
      </c>
      <c r="C36" s="729">
        <f t="shared" si="1"/>
        <v>2142</v>
      </c>
      <c r="D36" s="164">
        <f t="shared" ref="D36:O36" si="15">SUM(D37:D38)</f>
        <v>1909</v>
      </c>
      <c r="E36" s="164">
        <f t="shared" si="15"/>
        <v>233</v>
      </c>
      <c r="F36" s="198">
        <f t="shared" si="15"/>
        <v>1</v>
      </c>
      <c r="G36" s="207">
        <f t="shared" si="15"/>
        <v>315</v>
      </c>
      <c r="H36" s="164">
        <f t="shared" si="15"/>
        <v>97</v>
      </c>
      <c r="I36" s="164">
        <f t="shared" si="15"/>
        <v>1503</v>
      </c>
      <c r="J36" s="164">
        <f t="shared" si="15"/>
        <v>125</v>
      </c>
      <c r="K36" s="164">
        <f t="shared" si="15"/>
        <v>91</v>
      </c>
      <c r="L36" s="200">
        <f t="shared" si="15"/>
        <v>11</v>
      </c>
      <c r="M36" s="277">
        <f t="shared" si="15"/>
        <v>12</v>
      </c>
      <c r="N36" s="165">
        <f t="shared" si="4"/>
        <v>298</v>
      </c>
      <c r="O36" s="310">
        <f t="shared" si="15"/>
        <v>5825</v>
      </c>
      <c r="P36" s="160"/>
      <c r="Q36" s="160"/>
      <c r="R36" s="160"/>
      <c r="S36" s="160"/>
    </row>
    <row r="37" spans="1:19" s="22" customFormat="1" ht="18" customHeight="1">
      <c r="A37" s="370" t="s">
        <v>277</v>
      </c>
      <c r="B37" s="311">
        <v>409</v>
      </c>
      <c r="C37" s="730">
        <f t="shared" si="1"/>
        <v>229</v>
      </c>
      <c r="D37" s="40">
        <f>SUM(G37,I37,K37)</f>
        <v>161</v>
      </c>
      <c r="E37" s="40">
        <f>SUM(H37,J37,L37)</f>
        <v>68</v>
      </c>
      <c r="F37" s="168"/>
      <c r="G37" s="209">
        <v>11</v>
      </c>
      <c r="H37" s="40">
        <v>30</v>
      </c>
      <c r="I37" s="40">
        <v>137</v>
      </c>
      <c r="J37" s="40">
        <v>36</v>
      </c>
      <c r="K37" s="40">
        <v>13</v>
      </c>
      <c r="L37" s="201">
        <v>2</v>
      </c>
      <c r="M37" s="278">
        <v>1</v>
      </c>
      <c r="N37" s="166">
        <f t="shared" si="4"/>
        <v>25</v>
      </c>
      <c r="O37" s="371">
        <f>B37+N37</f>
        <v>434</v>
      </c>
      <c r="P37" s="160"/>
      <c r="Q37" s="160"/>
      <c r="R37" s="160"/>
      <c r="S37" s="160"/>
    </row>
    <row r="38" spans="1:19" s="22" customFormat="1" ht="18" customHeight="1">
      <c r="A38" s="370" t="s">
        <v>278</v>
      </c>
      <c r="B38" s="311">
        <v>5118</v>
      </c>
      <c r="C38" s="730">
        <f t="shared" si="1"/>
        <v>1913</v>
      </c>
      <c r="D38" s="40">
        <f>SUM(G38,I38,K38)</f>
        <v>1748</v>
      </c>
      <c r="E38" s="40">
        <f>SUM(H38,J38,L38)</f>
        <v>165</v>
      </c>
      <c r="F38" s="168">
        <v>1</v>
      </c>
      <c r="G38" s="209">
        <v>304</v>
      </c>
      <c r="H38" s="40">
        <v>67</v>
      </c>
      <c r="I38" s="40">
        <v>1366</v>
      </c>
      <c r="J38" s="40">
        <v>89</v>
      </c>
      <c r="K38" s="40">
        <v>78</v>
      </c>
      <c r="L38" s="201">
        <v>9</v>
      </c>
      <c r="M38" s="279">
        <v>11</v>
      </c>
      <c r="N38" s="166">
        <f t="shared" si="4"/>
        <v>273</v>
      </c>
      <c r="O38" s="371">
        <f>B38+N38</f>
        <v>5391</v>
      </c>
      <c r="P38" s="160"/>
      <c r="Q38" s="160"/>
      <c r="R38" s="160"/>
      <c r="S38" s="160"/>
    </row>
    <row r="39" spans="1:19" s="20" customFormat="1" ht="18" customHeight="1">
      <c r="A39" s="375" t="s">
        <v>279</v>
      </c>
      <c r="B39" s="310">
        <f>SUM(B40:B41)</f>
        <v>3603</v>
      </c>
      <c r="C39" s="729">
        <f t="shared" si="1"/>
        <v>985</v>
      </c>
      <c r="D39" s="164">
        <f t="shared" ref="D39:O39" si="16">SUM(D40:D41)</f>
        <v>752</v>
      </c>
      <c r="E39" s="164">
        <f t="shared" si="16"/>
        <v>233</v>
      </c>
      <c r="F39" s="198">
        <f t="shared" si="16"/>
        <v>0</v>
      </c>
      <c r="G39" s="207">
        <f t="shared" si="16"/>
        <v>120</v>
      </c>
      <c r="H39" s="164">
        <f t="shared" si="16"/>
        <v>114</v>
      </c>
      <c r="I39" s="164">
        <f t="shared" si="16"/>
        <v>596</v>
      </c>
      <c r="J39" s="164">
        <f t="shared" si="16"/>
        <v>117</v>
      </c>
      <c r="K39" s="164">
        <f t="shared" si="16"/>
        <v>36</v>
      </c>
      <c r="L39" s="200">
        <f t="shared" si="16"/>
        <v>2</v>
      </c>
      <c r="M39" s="277">
        <f t="shared" si="16"/>
        <v>13</v>
      </c>
      <c r="N39" s="165">
        <f t="shared" si="4"/>
        <v>183</v>
      </c>
      <c r="O39" s="310">
        <f t="shared" si="16"/>
        <v>3786</v>
      </c>
      <c r="P39" s="160"/>
      <c r="Q39" s="160"/>
      <c r="R39" s="160"/>
      <c r="S39" s="160"/>
    </row>
    <row r="40" spans="1:19" s="20" customFormat="1" ht="18" customHeight="1">
      <c r="A40" s="376" t="s">
        <v>280</v>
      </c>
      <c r="B40" s="311">
        <v>321</v>
      </c>
      <c r="C40" s="730">
        <f t="shared" si="1"/>
        <v>133</v>
      </c>
      <c r="D40" s="40">
        <f>SUM(G40,I40,K40)</f>
        <v>70</v>
      </c>
      <c r="E40" s="40">
        <f>SUM(H40,J40,L40)</f>
        <v>63</v>
      </c>
      <c r="F40" s="168"/>
      <c r="G40" s="211">
        <v>6</v>
      </c>
      <c r="H40" s="170">
        <v>22</v>
      </c>
      <c r="I40" s="170">
        <v>63</v>
      </c>
      <c r="J40" s="170">
        <v>40</v>
      </c>
      <c r="K40" s="170">
        <v>1</v>
      </c>
      <c r="L40" s="203">
        <v>1</v>
      </c>
      <c r="M40" s="282">
        <v>6</v>
      </c>
      <c r="N40" s="166">
        <f t="shared" si="4"/>
        <v>20</v>
      </c>
      <c r="O40" s="371">
        <f>B40+N40</f>
        <v>341</v>
      </c>
      <c r="P40" s="160"/>
      <c r="Q40" s="160"/>
      <c r="R40" s="160"/>
      <c r="S40" s="160"/>
    </row>
    <row r="41" spans="1:19" s="20" customFormat="1" ht="18" customHeight="1">
      <c r="A41" s="376" t="s">
        <v>281</v>
      </c>
      <c r="B41" s="311">
        <v>3282</v>
      </c>
      <c r="C41" s="730">
        <f t="shared" si="1"/>
        <v>852</v>
      </c>
      <c r="D41" s="40">
        <f>SUM(G41,I41,K41)</f>
        <v>682</v>
      </c>
      <c r="E41" s="40">
        <f>SUM(H41,J41,L41)</f>
        <v>170</v>
      </c>
      <c r="F41" s="168"/>
      <c r="G41" s="209">
        <v>114</v>
      </c>
      <c r="H41" s="40">
        <v>92</v>
      </c>
      <c r="I41" s="40">
        <v>533</v>
      </c>
      <c r="J41" s="40">
        <v>77</v>
      </c>
      <c r="K41" s="40">
        <v>35</v>
      </c>
      <c r="L41" s="201">
        <v>1</v>
      </c>
      <c r="M41" s="279">
        <v>7</v>
      </c>
      <c r="N41" s="166">
        <f t="shared" si="4"/>
        <v>163</v>
      </c>
      <c r="O41" s="371">
        <f>B41+N41</f>
        <v>3445</v>
      </c>
      <c r="P41" s="160"/>
      <c r="Q41" s="160"/>
      <c r="R41" s="160"/>
      <c r="S41" s="160"/>
    </row>
    <row r="42" spans="1:19" s="22" customFormat="1" ht="18" customHeight="1">
      <c r="A42" s="373" t="s">
        <v>282</v>
      </c>
      <c r="B42" s="310">
        <f>SUM(B43:B44)</f>
        <v>4953</v>
      </c>
      <c r="C42" s="729">
        <f t="shared" si="1"/>
        <v>1748</v>
      </c>
      <c r="D42" s="164">
        <f t="shared" ref="D42:O42" si="17">SUM(D43:D44)</f>
        <v>1487</v>
      </c>
      <c r="E42" s="164">
        <f t="shared" si="17"/>
        <v>261</v>
      </c>
      <c r="F42" s="198">
        <f t="shared" si="17"/>
        <v>0</v>
      </c>
      <c r="G42" s="207">
        <f t="shared" si="17"/>
        <v>243</v>
      </c>
      <c r="H42" s="164">
        <f t="shared" si="17"/>
        <v>138</v>
      </c>
      <c r="I42" s="164">
        <f t="shared" si="17"/>
        <v>1183</v>
      </c>
      <c r="J42" s="164">
        <f t="shared" si="17"/>
        <v>119</v>
      </c>
      <c r="K42" s="164">
        <f t="shared" si="17"/>
        <v>61</v>
      </c>
      <c r="L42" s="200">
        <f t="shared" si="17"/>
        <v>4</v>
      </c>
      <c r="M42" s="277">
        <f t="shared" si="17"/>
        <v>3</v>
      </c>
      <c r="N42" s="165">
        <f t="shared" si="4"/>
        <v>313</v>
      </c>
      <c r="O42" s="310">
        <f t="shared" si="17"/>
        <v>5266</v>
      </c>
      <c r="P42" s="160"/>
      <c r="Q42" s="160"/>
      <c r="R42" s="160"/>
      <c r="S42" s="160"/>
    </row>
    <row r="43" spans="1:19" s="22" customFormat="1" ht="18" customHeight="1">
      <c r="A43" s="370" t="s">
        <v>283</v>
      </c>
      <c r="B43" s="311">
        <v>378</v>
      </c>
      <c r="C43" s="730">
        <f t="shared" si="1"/>
        <v>107</v>
      </c>
      <c r="D43" s="40">
        <f>SUM(G43,I43,K43)</f>
        <v>71</v>
      </c>
      <c r="E43" s="40">
        <f>SUM(H43,J43,L43)</f>
        <v>36</v>
      </c>
      <c r="F43" s="168"/>
      <c r="G43" s="211">
        <v>8</v>
      </c>
      <c r="H43" s="170">
        <v>25</v>
      </c>
      <c r="I43" s="170">
        <v>61</v>
      </c>
      <c r="J43" s="170">
        <v>11</v>
      </c>
      <c r="K43" s="170">
        <v>2</v>
      </c>
      <c r="L43" s="203"/>
      <c r="M43" s="282">
        <v>2</v>
      </c>
      <c r="N43" s="166">
        <f t="shared" si="4"/>
        <v>29</v>
      </c>
      <c r="O43" s="371">
        <f>B43+N43</f>
        <v>407</v>
      </c>
      <c r="P43" s="160"/>
      <c r="Q43" s="160"/>
      <c r="R43" s="160"/>
      <c r="S43" s="160"/>
    </row>
    <row r="44" spans="1:19" s="22" customFormat="1" ht="18" customHeight="1">
      <c r="A44" s="370" t="s">
        <v>284</v>
      </c>
      <c r="B44" s="311">
        <v>4575</v>
      </c>
      <c r="C44" s="730">
        <f t="shared" si="1"/>
        <v>1641</v>
      </c>
      <c r="D44" s="40">
        <f>SUM(G44,I44,K44)</f>
        <v>1416</v>
      </c>
      <c r="E44" s="40">
        <f>SUM(H44,J44,L44)</f>
        <v>225</v>
      </c>
      <c r="F44" s="168"/>
      <c r="G44" s="209">
        <v>235</v>
      </c>
      <c r="H44" s="40">
        <v>113</v>
      </c>
      <c r="I44" s="40">
        <v>1122</v>
      </c>
      <c r="J44" s="40">
        <v>108</v>
      </c>
      <c r="K44" s="40">
        <v>59</v>
      </c>
      <c r="L44" s="201">
        <v>4</v>
      </c>
      <c r="M44" s="279">
        <v>1</v>
      </c>
      <c r="N44" s="166">
        <f t="shared" si="4"/>
        <v>284</v>
      </c>
      <c r="O44" s="371">
        <f>B44+N44</f>
        <v>4859</v>
      </c>
      <c r="P44" s="160"/>
      <c r="Q44" s="160"/>
      <c r="R44" s="160"/>
      <c r="S44" s="160"/>
    </row>
    <row r="45" spans="1:19" s="22" customFormat="1" ht="18" customHeight="1">
      <c r="A45" s="373" t="s">
        <v>285</v>
      </c>
      <c r="B45" s="310">
        <f>SUM(B46:B47)</f>
        <v>4639</v>
      </c>
      <c r="C45" s="729">
        <f t="shared" si="1"/>
        <v>1494</v>
      </c>
      <c r="D45" s="164">
        <f t="shared" ref="D45:O45" si="18">SUM(D46:D47)</f>
        <v>1215</v>
      </c>
      <c r="E45" s="164">
        <f t="shared" si="18"/>
        <v>279</v>
      </c>
      <c r="F45" s="198">
        <f t="shared" si="18"/>
        <v>0</v>
      </c>
      <c r="G45" s="207">
        <f t="shared" si="18"/>
        <v>195</v>
      </c>
      <c r="H45" s="164">
        <f t="shared" si="18"/>
        <v>145</v>
      </c>
      <c r="I45" s="164">
        <f t="shared" si="18"/>
        <v>954</v>
      </c>
      <c r="J45" s="164">
        <f t="shared" si="18"/>
        <v>125</v>
      </c>
      <c r="K45" s="164">
        <f t="shared" si="18"/>
        <v>66</v>
      </c>
      <c r="L45" s="200">
        <f t="shared" si="18"/>
        <v>9</v>
      </c>
      <c r="M45" s="277">
        <f t="shared" si="18"/>
        <v>1</v>
      </c>
      <c r="N45" s="165">
        <f t="shared" si="4"/>
        <v>264</v>
      </c>
      <c r="O45" s="310">
        <f t="shared" si="18"/>
        <v>4903</v>
      </c>
      <c r="P45" s="160"/>
      <c r="Q45" s="160"/>
      <c r="R45" s="160"/>
      <c r="S45" s="160"/>
    </row>
    <row r="46" spans="1:19" s="22" customFormat="1" ht="18" customHeight="1">
      <c r="A46" s="372" t="s">
        <v>123</v>
      </c>
      <c r="B46" s="311">
        <v>420</v>
      </c>
      <c r="C46" s="730">
        <f t="shared" si="1"/>
        <v>164</v>
      </c>
      <c r="D46" s="40">
        <f>SUM(G46,I46,K46)</f>
        <v>58</v>
      </c>
      <c r="E46" s="40">
        <f>SUM(H46,J46,L46)</f>
        <v>106</v>
      </c>
      <c r="F46" s="168"/>
      <c r="G46" s="209">
        <v>4</v>
      </c>
      <c r="H46" s="40">
        <v>56</v>
      </c>
      <c r="I46" s="40">
        <v>45</v>
      </c>
      <c r="J46" s="40">
        <v>47</v>
      </c>
      <c r="K46" s="40">
        <v>9</v>
      </c>
      <c r="L46" s="201">
        <v>3</v>
      </c>
      <c r="M46" s="279"/>
      <c r="N46" s="166">
        <f t="shared" si="4"/>
        <v>48</v>
      </c>
      <c r="O46" s="371">
        <f>B46+N46</f>
        <v>468</v>
      </c>
      <c r="P46" s="160"/>
      <c r="Q46" s="160"/>
      <c r="R46" s="160"/>
      <c r="S46" s="160"/>
    </row>
    <row r="47" spans="1:19" s="22" customFormat="1" ht="18" customHeight="1">
      <c r="A47" s="370" t="s">
        <v>286</v>
      </c>
      <c r="B47" s="311">
        <v>4219</v>
      </c>
      <c r="C47" s="730">
        <f t="shared" si="1"/>
        <v>1330</v>
      </c>
      <c r="D47" s="40">
        <f>SUM(G47,I47,K47)</f>
        <v>1157</v>
      </c>
      <c r="E47" s="40">
        <f>SUM(H47,J47,L47)</f>
        <v>173</v>
      </c>
      <c r="F47" s="285"/>
      <c r="G47" s="209">
        <v>191</v>
      </c>
      <c r="H47" s="40">
        <v>89</v>
      </c>
      <c r="I47" s="40">
        <v>909</v>
      </c>
      <c r="J47" s="40">
        <v>78</v>
      </c>
      <c r="K47" s="40">
        <v>57</v>
      </c>
      <c r="L47" s="201">
        <v>6</v>
      </c>
      <c r="M47" s="279">
        <v>1</v>
      </c>
      <c r="N47" s="166">
        <f t="shared" si="4"/>
        <v>216</v>
      </c>
      <c r="O47" s="371">
        <f>B47+N47</f>
        <v>4435</v>
      </c>
      <c r="P47" s="160"/>
      <c r="Q47" s="160"/>
      <c r="R47" s="160"/>
      <c r="S47" s="160"/>
    </row>
    <row r="48" spans="1:19" s="22" customFormat="1" ht="18" customHeight="1">
      <c r="A48" s="373" t="s">
        <v>287</v>
      </c>
      <c r="B48" s="310">
        <f>SUM(B49:B50)</f>
        <v>6749</v>
      </c>
      <c r="C48" s="729">
        <f t="shared" si="1"/>
        <v>1851</v>
      </c>
      <c r="D48" s="164">
        <f t="shared" ref="D48:O48" si="19">SUM(D49:D50)</f>
        <v>1492</v>
      </c>
      <c r="E48" s="164">
        <f t="shared" si="19"/>
        <v>359</v>
      </c>
      <c r="F48" s="198">
        <f t="shared" si="19"/>
        <v>0</v>
      </c>
      <c r="G48" s="207">
        <f t="shared" si="19"/>
        <v>305</v>
      </c>
      <c r="H48" s="164">
        <f t="shared" si="19"/>
        <v>197</v>
      </c>
      <c r="I48" s="164">
        <f t="shared" si="19"/>
        <v>1099</v>
      </c>
      <c r="J48" s="164">
        <f t="shared" si="19"/>
        <v>153</v>
      </c>
      <c r="K48" s="164">
        <f t="shared" si="19"/>
        <v>88</v>
      </c>
      <c r="L48" s="200">
        <f t="shared" si="19"/>
        <v>9</v>
      </c>
      <c r="M48" s="277">
        <f t="shared" si="19"/>
        <v>17</v>
      </c>
      <c r="N48" s="165">
        <f t="shared" si="4"/>
        <v>388</v>
      </c>
      <c r="O48" s="310">
        <f t="shared" si="19"/>
        <v>7137</v>
      </c>
      <c r="P48" s="160"/>
      <c r="Q48" s="160"/>
      <c r="R48" s="160"/>
      <c r="S48" s="160"/>
    </row>
    <row r="49" spans="1:19" s="22" customFormat="1" ht="18" customHeight="1">
      <c r="A49" s="370" t="s">
        <v>129</v>
      </c>
      <c r="B49" s="311">
        <v>427</v>
      </c>
      <c r="C49" s="730">
        <f t="shared" si="1"/>
        <v>144</v>
      </c>
      <c r="D49" s="40">
        <f>SUM(G49,I49,K49)</f>
        <v>57</v>
      </c>
      <c r="E49" s="40">
        <f>SUM(H49,J49,L49)</f>
        <v>87</v>
      </c>
      <c r="F49" s="168"/>
      <c r="G49" s="209">
        <v>8</v>
      </c>
      <c r="H49" s="40">
        <v>36</v>
      </c>
      <c r="I49" s="40">
        <v>48</v>
      </c>
      <c r="J49" s="40">
        <v>46</v>
      </c>
      <c r="K49" s="40">
        <v>1</v>
      </c>
      <c r="L49" s="201">
        <v>5</v>
      </c>
      <c r="M49" s="278"/>
      <c r="N49" s="166">
        <f t="shared" si="4"/>
        <v>38</v>
      </c>
      <c r="O49" s="371">
        <f>B49+N49</f>
        <v>465</v>
      </c>
      <c r="P49" s="160"/>
      <c r="Q49" s="160"/>
      <c r="R49" s="160"/>
      <c r="S49" s="160"/>
    </row>
    <row r="50" spans="1:19" s="22" customFormat="1" ht="18" customHeight="1">
      <c r="A50" s="370" t="s">
        <v>288</v>
      </c>
      <c r="B50" s="311">
        <v>6322</v>
      </c>
      <c r="C50" s="730">
        <f t="shared" si="1"/>
        <v>1707</v>
      </c>
      <c r="D50" s="40">
        <f>SUM(G50,I50,K50)</f>
        <v>1435</v>
      </c>
      <c r="E50" s="40">
        <f>SUM(H50,J50,L50)</f>
        <v>272</v>
      </c>
      <c r="F50" s="168"/>
      <c r="G50" s="209">
        <v>297</v>
      </c>
      <c r="H50" s="40">
        <v>161</v>
      </c>
      <c r="I50" s="40">
        <v>1051</v>
      </c>
      <c r="J50" s="40">
        <v>107</v>
      </c>
      <c r="K50" s="40">
        <v>87</v>
      </c>
      <c r="L50" s="201">
        <v>4</v>
      </c>
      <c r="M50" s="279">
        <v>17</v>
      </c>
      <c r="N50" s="166">
        <f t="shared" si="4"/>
        <v>350</v>
      </c>
      <c r="O50" s="371">
        <f>B50+N50</f>
        <v>6672</v>
      </c>
      <c r="P50" s="160"/>
      <c r="Q50" s="160"/>
      <c r="R50" s="160"/>
      <c r="S50" s="160"/>
    </row>
    <row r="51" spans="1:19" s="22" customFormat="1" ht="18" customHeight="1">
      <c r="A51" s="373" t="s">
        <v>289</v>
      </c>
      <c r="B51" s="310">
        <f>SUM(B52:B53)</f>
        <v>6439</v>
      </c>
      <c r="C51" s="729">
        <f t="shared" si="1"/>
        <v>1570</v>
      </c>
      <c r="D51" s="164">
        <f t="shared" ref="D51:O51" si="20">SUM(D52:D53)</f>
        <v>1283</v>
      </c>
      <c r="E51" s="164">
        <f t="shared" si="20"/>
        <v>287</v>
      </c>
      <c r="F51" s="198">
        <f t="shared" si="20"/>
        <v>0</v>
      </c>
      <c r="G51" s="207">
        <f>SUM(G52:G53)</f>
        <v>208</v>
      </c>
      <c r="H51" s="207">
        <f t="shared" ref="H51:I51" si="21">SUM(H52:H53)</f>
        <v>107</v>
      </c>
      <c r="I51" s="207">
        <f t="shared" si="21"/>
        <v>1013</v>
      </c>
      <c r="J51" s="164">
        <f t="shared" si="20"/>
        <v>174</v>
      </c>
      <c r="K51" s="164">
        <f t="shared" si="20"/>
        <v>62</v>
      </c>
      <c r="L51" s="200">
        <f t="shared" si="20"/>
        <v>6</v>
      </c>
      <c r="M51" s="277">
        <f t="shared" si="20"/>
        <v>51</v>
      </c>
      <c r="N51" s="165">
        <f t="shared" si="4"/>
        <v>196</v>
      </c>
      <c r="O51" s="310">
        <f t="shared" si="20"/>
        <v>6635</v>
      </c>
      <c r="P51" s="160"/>
      <c r="Q51" s="160"/>
      <c r="R51" s="160"/>
      <c r="S51" s="160"/>
    </row>
    <row r="52" spans="1:19" s="22" customFormat="1" ht="18" customHeight="1">
      <c r="A52" s="370" t="s">
        <v>290</v>
      </c>
      <c r="B52" s="311">
        <v>417</v>
      </c>
      <c r="C52" s="730">
        <f t="shared" si="1"/>
        <v>154</v>
      </c>
      <c r="D52" s="40">
        <f>SUM(G52,I52,K52)</f>
        <v>79</v>
      </c>
      <c r="E52" s="40">
        <f>SUM(H52,J52,L52)</f>
        <v>75</v>
      </c>
      <c r="F52" s="168"/>
      <c r="G52" s="212">
        <v>1</v>
      </c>
      <c r="H52" s="171">
        <v>46</v>
      </c>
      <c r="I52" s="171">
        <v>77</v>
      </c>
      <c r="J52" s="171">
        <v>29</v>
      </c>
      <c r="K52" s="171">
        <v>1</v>
      </c>
      <c r="L52" s="205"/>
      <c r="M52" s="283">
        <v>9</v>
      </c>
      <c r="N52" s="166">
        <f t="shared" si="4"/>
        <v>37</v>
      </c>
      <c r="O52" s="371">
        <f>B52+N52</f>
        <v>454</v>
      </c>
      <c r="P52" s="160"/>
      <c r="Q52" s="160"/>
      <c r="R52" s="160"/>
      <c r="S52" s="160"/>
    </row>
    <row r="53" spans="1:19" s="22" customFormat="1" ht="18" customHeight="1">
      <c r="A53" s="370" t="s">
        <v>291</v>
      </c>
      <c r="B53" s="311">
        <v>6022</v>
      </c>
      <c r="C53" s="730">
        <f t="shared" si="1"/>
        <v>1416</v>
      </c>
      <c r="D53" s="40">
        <f>SUM(G53,I53,K53)</f>
        <v>1204</v>
      </c>
      <c r="E53" s="40">
        <f>SUM(H53,J53,L53)</f>
        <v>212</v>
      </c>
      <c r="F53" s="168"/>
      <c r="G53" s="209">
        <v>207</v>
      </c>
      <c r="H53" s="40">
        <v>61</v>
      </c>
      <c r="I53" s="40">
        <v>936</v>
      </c>
      <c r="J53" s="40">
        <v>145</v>
      </c>
      <c r="K53" s="40">
        <v>61</v>
      </c>
      <c r="L53" s="201">
        <v>6</v>
      </c>
      <c r="M53" s="279">
        <v>42</v>
      </c>
      <c r="N53" s="166">
        <f t="shared" si="4"/>
        <v>159</v>
      </c>
      <c r="O53" s="371">
        <f>B53+N53</f>
        <v>6181</v>
      </c>
      <c r="P53" s="160"/>
      <c r="Q53" s="160"/>
      <c r="R53" s="160"/>
      <c r="S53" s="160"/>
    </row>
    <row r="54" spans="1:19" s="22" customFormat="1" ht="18" customHeight="1">
      <c r="A54" s="373" t="s">
        <v>292</v>
      </c>
      <c r="B54" s="310">
        <f>SUM(B55:B56)</f>
        <v>5516</v>
      </c>
      <c r="C54" s="729">
        <f t="shared" si="1"/>
        <v>1792</v>
      </c>
      <c r="D54" s="164">
        <f t="shared" ref="D54:O54" si="22">SUM(D55:D56)</f>
        <v>1548</v>
      </c>
      <c r="E54" s="164">
        <f t="shared" si="22"/>
        <v>244</v>
      </c>
      <c r="F54" s="198">
        <f t="shared" si="22"/>
        <v>0</v>
      </c>
      <c r="G54" s="207">
        <f t="shared" si="22"/>
        <v>209</v>
      </c>
      <c r="H54" s="164">
        <f t="shared" si="22"/>
        <v>115</v>
      </c>
      <c r="I54" s="164">
        <f t="shared" si="22"/>
        <v>1245</v>
      </c>
      <c r="J54" s="164">
        <f t="shared" si="22"/>
        <v>123</v>
      </c>
      <c r="K54" s="164">
        <f t="shared" si="22"/>
        <v>94</v>
      </c>
      <c r="L54" s="200">
        <f t="shared" si="22"/>
        <v>6</v>
      </c>
      <c r="M54" s="277">
        <f t="shared" si="22"/>
        <v>1</v>
      </c>
      <c r="N54" s="165">
        <f t="shared" si="4"/>
        <v>223</v>
      </c>
      <c r="O54" s="310">
        <f t="shared" si="22"/>
        <v>5739</v>
      </c>
      <c r="P54" s="160"/>
      <c r="Q54" s="160"/>
      <c r="R54" s="160"/>
      <c r="S54" s="160"/>
    </row>
    <row r="55" spans="1:19" s="22" customFormat="1" ht="18" customHeight="1">
      <c r="A55" s="370" t="s">
        <v>293</v>
      </c>
      <c r="B55" s="311">
        <v>411</v>
      </c>
      <c r="C55" s="730">
        <f t="shared" si="1"/>
        <v>134</v>
      </c>
      <c r="D55" s="40">
        <f>SUM(G55,I55,K55)</f>
        <v>63</v>
      </c>
      <c r="E55" s="40">
        <f>SUM(H55,J55,L55)</f>
        <v>71</v>
      </c>
      <c r="F55" s="168"/>
      <c r="G55" s="209">
        <v>5</v>
      </c>
      <c r="H55" s="40">
        <v>39</v>
      </c>
      <c r="I55" s="40">
        <v>55</v>
      </c>
      <c r="J55" s="40">
        <v>31</v>
      </c>
      <c r="K55" s="40">
        <v>3</v>
      </c>
      <c r="L55" s="201">
        <v>1</v>
      </c>
      <c r="M55" s="279">
        <v>-1</v>
      </c>
      <c r="N55" s="166">
        <f t="shared" si="4"/>
        <v>41</v>
      </c>
      <c r="O55" s="371">
        <f>B55+N55</f>
        <v>452</v>
      </c>
      <c r="P55" s="160"/>
      <c r="Q55" s="160"/>
      <c r="R55" s="160"/>
      <c r="S55" s="160"/>
    </row>
    <row r="56" spans="1:19" s="22" customFormat="1" ht="18" customHeight="1">
      <c r="A56" s="370" t="s">
        <v>294</v>
      </c>
      <c r="B56" s="311">
        <v>5105</v>
      </c>
      <c r="C56" s="730">
        <f t="shared" si="1"/>
        <v>1658</v>
      </c>
      <c r="D56" s="40">
        <f>SUM(G56,I56,K56)</f>
        <v>1485</v>
      </c>
      <c r="E56" s="40">
        <f>SUM(H56,J56,L56)</f>
        <v>173</v>
      </c>
      <c r="F56" s="168"/>
      <c r="G56" s="209">
        <v>204</v>
      </c>
      <c r="H56" s="40">
        <v>76</v>
      </c>
      <c r="I56" s="40">
        <v>1190</v>
      </c>
      <c r="J56" s="40">
        <v>92</v>
      </c>
      <c r="K56" s="40">
        <v>91</v>
      </c>
      <c r="L56" s="201">
        <v>5</v>
      </c>
      <c r="M56" s="279">
        <v>2</v>
      </c>
      <c r="N56" s="166">
        <f t="shared" si="4"/>
        <v>182</v>
      </c>
      <c r="O56" s="371">
        <f>B56+N56</f>
        <v>5287</v>
      </c>
      <c r="P56" s="160"/>
      <c r="Q56" s="160"/>
      <c r="R56" s="160"/>
      <c r="S56" s="160"/>
    </row>
    <row r="57" spans="1:19" s="22" customFormat="1" ht="18" customHeight="1">
      <c r="A57" s="373" t="s">
        <v>295</v>
      </c>
      <c r="B57" s="310">
        <f>B58</f>
        <v>590</v>
      </c>
      <c r="C57" s="729">
        <f t="shared" si="1"/>
        <v>388</v>
      </c>
      <c r="D57" s="164">
        <f t="shared" ref="D57:M57" si="23">D58</f>
        <v>208</v>
      </c>
      <c r="E57" s="164">
        <f t="shared" si="23"/>
        <v>180</v>
      </c>
      <c r="F57" s="198">
        <f t="shared" si="23"/>
        <v>0</v>
      </c>
      <c r="G57" s="207">
        <f t="shared" si="23"/>
        <v>18</v>
      </c>
      <c r="H57" s="164">
        <f t="shared" si="23"/>
        <v>39</v>
      </c>
      <c r="I57" s="164">
        <f t="shared" si="23"/>
        <v>183</v>
      </c>
      <c r="J57" s="164">
        <f t="shared" si="23"/>
        <v>132</v>
      </c>
      <c r="K57" s="164">
        <f t="shared" si="23"/>
        <v>7</v>
      </c>
      <c r="L57" s="200">
        <f t="shared" si="23"/>
        <v>9</v>
      </c>
      <c r="M57" s="277">
        <f t="shared" si="23"/>
        <v>0</v>
      </c>
      <c r="N57" s="165">
        <f t="shared" si="4"/>
        <v>41</v>
      </c>
      <c r="O57" s="310">
        <f>O58</f>
        <v>631</v>
      </c>
      <c r="P57" s="160"/>
      <c r="Q57" s="160"/>
      <c r="R57" s="160"/>
      <c r="S57" s="160"/>
    </row>
    <row r="58" spans="1:19" s="22" customFormat="1" ht="18" customHeight="1" thickBot="1">
      <c r="A58" s="377" t="s">
        <v>296</v>
      </c>
      <c r="B58" s="378">
        <v>590</v>
      </c>
      <c r="C58" s="733">
        <f t="shared" si="1"/>
        <v>388</v>
      </c>
      <c r="D58" s="379">
        <f>SUM(G58,I58,K58)</f>
        <v>208</v>
      </c>
      <c r="E58" s="379">
        <f>SUM(H58,J58,L58)</f>
        <v>180</v>
      </c>
      <c r="F58" s="380"/>
      <c r="G58" s="213">
        <v>18</v>
      </c>
      <c r="H58" s="214">
        <v>39</v>
      </c>
      <c r="I58" s="214">
        <v>183</v>
      </c>
      <c r="J58" s="214">
        <v>132</v>
      </c>
      <c r="K58" s="214">
        <v>7</v>
      </c>
      <c r="L58" s="215">
        <v>9</v>
      </c>
      <c r="M58" s="284"/>
      <c r="N58" s="381">
        <f t="shared" si="4"/>
        <v>41</v>
      </c>
      <c r="O58" s="382">
        <f>B58+N58</f>
        <v>631</v>
      </c>
      <c r="P58" s="160"/>
      <c r="Q58" s="160"/>
      <c r="R58" s="160"/>
      <c r="S58" s="160"/>
    </row>
    <row r="59" spans="1:19" s="22" customFormat="1" ht="31.5" customHeight="1">
      <c r="A59" s="632" t="s">
        <v>320</v>
      </c>
      <c r="B59" s="633"/>
      <c r="C59" s="633"/>
      <c r="D59" s="633"/>
      <c r="E59" s="633"/>
      <c r="F59" s="162"/>
      <c r="G59" s="144"/>
      <c r="H59" s="144"/>
      <c r="I59" s="144"/>
      <c r="J59" s="144"/>
      <c r="K59" s="144"/>
      <c r="L59" s="144"/>
      <c r="M59" s="163"/>
      <c r="N59" s="162"/>
      <c r="O59" s="145"/>
      <c r="P59" s="160"/>
      <c r="Q59" s="160"/>
      <c r="R59" s="160"/>
      <c r="S59" s="160"/>
    </row>
    <row r="60" spans="1:19">
      <c r="Q60" s="106"/>
    </row>
    <row r="61" spans="1:19">
      <c r="Q61" s="106"/>
    </row>
    <row r="62" spans="1:19">
      <c r="Q62" s="106"/>
    </row>
    <row r="63" spans="1:19">
      <c r="Q63" s="106"/>
    </row>
    <row r="64" spans="1:19">
      <c r="Q64" s="106"/>
    </row>
    <row r="65" spans="17:17" s="8" customFormat="1">
      <c r="Q65" s="106"/>
    </row>
    <row r="66" spans="17:17" s="8" customFormat="1">
      <c r="Q66" s="106"/>
    </row>
    <row r="67" spans="17:17" s="8" customFormat="1">
      <c r="Q67" s="106"/>
    </row>
    <row r="68" spans="17:17" s="8" customFormat="1">
      <c r="Q68" s="106"/>
    </row>
    <row r="69" spans="17:17" s="8" customFormat="1">
      <c r="Q69" s="106"/>
    </row>
    <row r="70" spans="17:17" s="8" customFormat="1">
      <c r="Q70" s="106"/>
    </row>
    <row r="71" spans="17:17" s="8" customFormat="1">
      <c r="Q71" s="106"/>
    </row>
    <row r="72" spans="17:17" s="8" customFormat="1">
      <c r="Q72" s="106"/>
    </row>
    <row r="73" spans="17:17" s="8" customFormat="1">
      <c r="Q73" s="106"/>
    </row>
    <row r="74" spans="17:17" s="8" customFormat="1">
      <c r="Q74" s="106"/>
    </row>
    <row r="75" spans="17:17" s="8" customFormat="1">
      <c r="Q75" s="106"/>
    </row>
    <row r="76" spans="17:17" s="8" customFormat="1">
      <c r="Q76" s="106"/>
    </row>
    <row r="77" spans="17:17" s="8" customFormat="1">
      <c r="Q77" s="106"/>
    </row>
    <row r="78" spans="17:17" s="8" customFormat="1">
      <c r="Q78" s="106"/>
    </row>
    <row r="79" spans="17:17" s="8" customFormat="1">
      <c r="Q79" s="106"/>
    </row>
    <row r="80" spans="17:17" s="8" customFormat="1">
      <c r="Q80" s="106"/>
    </row>
    <row r="81" spans="17:17" s="8" customFormat="1">
      <c r="Q81" s="106"/>
    </row>
    <row r="82" spans="17:17" s="8" customFormat="1">
      <c r="Q82" s="106"/>
    </row>
    <row r="83" spans="17:17" s="8" customFormat="1">
      <c r="Q83" s="106"/>
    </row>
    <row r="84" spans="17:17" s="8" customFormat="1">
      <c r="Q84" s="106"/>
    </row>
    <row r="85" spans="17:17" s="8" customFormat="1">
      <c r="Q85" s="106"/>
    </row>
    <row r="86" spans="17:17" s="8" customFormat="1">
      <c r="Q86" s="106"/>
    </row>
    <row r="87" spans="17:17" s="8" customFormat="1">
      <c r="Q87" s="106"/>
    </row>
    <row r="88" spans="17:17" s="8" customFormat="1">
      <c r="Q88" s="106"/>
    </row>
    <row r="89" spans="17:17" s="8" customFormat="1">
      <c r="Q89" s="106"/>
    </row>
    <row r="90" spans="17:17" s="8" customFormat="1">
      <c r="Q90" s="106"/>
    </row>
    <row r="91" spans="17:17" s="8" customFormat="1">
      <c r="Q91" s="106"/>
    </row>
    <row r="92" spans="17:17" s="8" customFormat="1">
      <c r="Q92" s="106"/>
    </row>
    <row r="93" spans="17:17" s="8" customFormat="1">
      <c r="Q93" s="106"/>
    </row>
    <row r="94" spans="17:17" s="8" customFormat="1">
      <c r="Q94" s="106"/>
    </row>
    <row r="95" spans="17:17" s="8" customFormat="1">
      <c r="Q95" s="106"/>
    </row>
    <row r="96" spans="17:17" s="8" customFormat="1">
      <c r="Q96" s="106"/>
    </row>
    <row r="97" spans="17:17" s="8" customFormat="1">
      <c r="Q97" s="106"/>
    </row>
    <row r="98" spans="17:17" s="8" customFormat="1">
      <c r="Q98" s="106"/>
    </row>
    <row r="99" spans="17:17" s="8" customFormat="1">
      <c r="Q99" s="106"/>
    </row>
    <row r="100" spans="17:17" s="8" customFormat="1">
      <c r="Q100" s="106"/>
    </row>
    <row r="101" spans="17:17" s="8" customFormat="1">
      <c r="Q101" s="106"/>
    </row>
    <row r="102" spans="17:17" s="8" customFormat="1">
      <c r="Q102" s="106"/>
    </row>
    <row r="103" spans="17:17" s="8" customFormat="1">
      <c r="Q103" s="106"/>
    </row>
    <row r="104" spans="17:17" s="8" customFormat="1">
      <c r="Q104" s="106"/>
    </row>
    <row r="105" spans="17:17" s="8" customFormat="1">
      <c r="Q105" s="106"/>
    </row>
    <row r="106" spans="17:17" s="8" customFormat="1">
      <c r="Q106" s="106"/>
    </row>
    <row r="107" spans="17:17" s="8" customFormat="1">
      <c r="Q107" s="106"/>
    </row>
    <row r="108" spans="17:17" s="8" customFormat="1">
      <c r="Q108" s="106"/>
    </row>
    <row r="109" spans="17:17" s="8" customFormat="1">
      <c r="Q109" s="106"/>
    </row>
    <row r="110" spans="17:17" s="8" customFormat="1">
      <c r="Q110" s="106"/>
    </row>
    <row r="111" spans="17:17" s="8" customFormat="1">
      <c r="Q111" s="106"/>
    </row>
    <row r="112" spans="17:17" s="8" customFormat="1">
      <c r="Q112" s="106"/>
    </row>
    <row r="113" spans="17:17" s="8" customFormat="1">
      <c r="Q113" s="106"/>
    </row>
    <row r="114" spans="17:17" s="8" customFormat="1">
      <c r="Q114" s="106"/>
    </row>
    <row r="115" spans="17:17" s="8" customFormat="1">
      <c r="Q115" s="106"/>
    </row>
    <row r="116" spans="17:17" s="8" customFormat="1">
      <c r="Q116" s="106"/>
    </row>
    <row r="117" spans="17:17" s="8" customFormat="1">
      <c r="Q117" s="106"/>
    </row>
    <row r="118" spans="17:17" s="8" customFormat="1">
      <c r="Q118" s="106"/>
    </row>
    <row r="119" spans="17:17" s="8" customFormat="1">
      <c r="Q119" s="106"/>
    </row>
    <row r="120" spans="17:17" s="8" customFormat="1">
      <c r="Q120" s="106"/>
    </row>
    <row r="121" spans="17:17" s="8" customFormat="1">
      <c r="Q121" s="106"/>
    </row>
    <row r="122" spans="17:17" s="8" customFormat="1">
      <c r="Q122" s="106"/>
    </row>
    <row r="123" spans="17:17" s="8" customFormat="1">
      <c r="Q123" s="106"/>
    </row>
    <row r="124" spans="17:17" s="8" customFormat="1">
      <c r="Q124" s="106"/>
    </row>
    <row r="125" spans="17:17" s="8" customFormat="1">
      <c r="Q125" s="106"/>
    </row>
    <row r="126" spans="17:17" s="8" customFormat="1">
      <c r="Q126" s="106"/>
    </row>
    <row r="127" spans="17:17" s="8" customFormat="1">
      <c r="Q127" s="106"/>
    </row>
    <row r="128" spans="17:17" s="8" customFormat="1">
      <c r="Q128" s="106"/>
    </row>
    <row r="129" spans="17:17" s="8" customFormat="1">
      <c r="Q129" s="106"/>
    </row>
    <row r="130" spans="17:17" s="8" customFormat="1">
      <c r="Q130" s="106"/>
    </row>
    <row r="131" spans="17:17" s="8" customFormat="1">
      <c r="Q131" s="106"/>
    </row>
    <row r="132" spans="17:17" s="8" customFormat="1">
      <c r="Q132" s="106"/>
    </row>
    <row r="133" spans="17:17" s="8" customFormat="1">
      <c r="Q133" s="106"/>
    </row>
    <row r="134" spans="17:17" s="8" customFormat="1">
      <c r="Q134" s="106"/>
    </row>
    <row r="135" spans="17:17" s="8" customFormat="1">
      <c r="Q135" s="106"/>
    </row>
    <row r="136" spans="17:17" s="8" customFormat="1">
      <c r="Q136" s="106"/>
    </row>
    <row r="137" spans="17:17" s="8" customFormat="1">
      <c r="Q137" s="106"/>
    </row>
    <row r="138" spans="17:17" s="8" customFormat="1">
      <c r="Q138" s="106"/>
    </row>
    <row r="139" spans="17:17" s="8" customFormat="1">
      <c r="Q139" s="106"/>
    </row>
  </sheetData>
  <mergeCells count="11">
    <mergeCell ref="A59:E59"/>
    <mergeCell ref="A2:O2"/>
    <mergeCell ref="A3:O3"/>
    <mergeCell ref="A5:A6"/>
    <mergeCell ref="B5:B6"/>
    <mergeCell ref="G5:H5"/>
    <mergeCell ref="I5:J5"/>
    <mergeCell ref="N5:N6"/>
    <mergeCell ref="O5:O6"/>
    <mergeCell ref="C5:F5"/>
    <mergeCell ref="K5:M5"/>
  </mergeCells>
  <phoneticPr fontId="3" type="noConversion"/>
  <printOptions horizontalCentered="1"/>
  <pageMargins left="0.35433070866141736" right="0.35433070866141736" top="0.65" bottom="0.56000000000000005" header="0.51181102362204722" footer="0.51181102362204722"/>
  <pageSetup paperSize="9" scale="73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9"/>
  <sheetViews>
    <sheetView view="pageBreakPreview" zoomScaleNormal="75" zoomScaleSheetLayoutView="85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2" sqref="A2:I2"/>
    </sheetView>
  </sheetViews>
  <sheetFormatPr defaultRowHeight="13.5"/>
  <cols>
    <col min="1" max="1" width="14.21875" style="179" customWidth="1"/>
    <col min="2" max="2" width="12.88671875" style="45" customWidth="1"/>
    <col min="3" max="3" width="12.77734375" style="45" customWidth="1"/>
    <col min="4" max="6" width="11.88671875" style="45" customWidth="1"/>
    <col min="7" max="7" width="11" style="45" customWidth="1"/>
    <col min="8" max="8" width="11.88671875" style="45" customWidth="1"/>
    <col min="9" max="9" width="13.21875" style="45" customWidth="1"/>
    <col min="10" max="16384" width="8.88671875" style="8"/>
  </cols>
  <sheetData>
    <row r="2" spans="1:10" s="24" customFormat="1" ht="21.75" customHeight="1">
      <c r="A2" s="654" t="s">
        <v>217</v>
      </c>
      <c r="B2" s="654"/>
      <c r="C2" s="654"/>
      <c r="D2" s="654"/>
      <c r="E2" s="654"/>
      <c r="F2" s="654"/>
      <c r="G2" s="654"/>
      <c r="H2" s="654"/>
      <c r="I2" s="654"/>
    </row>
    <row r="3" spans="1:10" s="11" customFormat="1" ht="14.25">
      <c r="A3" s="655" t="s">
        <v>304</v>
      </c>
      <c r="B3" s="655"/>
      <c r="C3" s="655"/>
      <c r="D3" s="655"/>
      <c r="E3" s="655"/>
      <c r="F3" s="655"/>
      <c r="G3" s="655"/>
      <c r="H3" s="655"/>
      <c r="I3" s="655"/>
    </row>
    <row r="4" spans="1:10" s="13" customFormat="1" ht="15" customHeight="1" thickBot="1">
      <c r="A4" s="173"/>
      <c r="B4" s="22"/>
      <c r="C4" s="22"/>
      <c r="D4" s="22"/>
      <c r="E4" s="22"/>
      <c r="F4" s="22"/>
      <c r="G4" s="22"/>
      <c r="H4" s="22"/>
      <c r="I4" s="174" t="s">
        <v>208</v>
      </c>
    </row>
    <row r="5" spans="1:10" s="175" customFormat="1" ht="20.25" customHeight="1">
      <c r="A5" s="650" t="s">
        <v>209</v>
      </c>
      <c r="B5" s="656" t="s">
        <v>307</v>
      </c>
      <c r="C5" s="658" t="s">
        <v>235</v>
      </c>
      <c r="D5" s="660" t="s">
        <v>210</v>
      </c>
      <c r="E5" s="662" t="s">
        <v>211</v>
      </c>
      <c r="F5" s="652" t="s">
        <v>234</v>
      </c>
      <c r="G5" s="653"/>
      <c r="H5" s="664" t="s">
        <v>238</v>
      </c>
      <c r="I5" s="666" t="s">
        <v>308</v>
      </c>
    </row>
    <row r="6" spans="1:10" s="175" customFormat="1" ht="24.75" customHeight="1" thickBot="1">
      <c r="A6" s="651"/>
      <c r="B6" s="657"/>
      <c r="C6" s="659"/>
      <c r="D6" s="661"/>
      <c r="E6" s="663"/>
      <c r="F6" s="176" t="s">
        <v>236</v>
      </c>
      <c r="G6" s="222" t="s">
        <v>237</v>
      </c>
      <c r="H6" s="665"/>
      <c r="I6" s="667"/>
    </row>
    <row r="7" spans="1:10" ht="17.25" customHeight="1" thickTop="1">
      <c r="A7" s="383" t="s">
        <v>212</v>
      </c>
      <c r="B7" s="327">
        <f>SUM(B8:B9)</f>
        <v>23694</v>
      </c>
      <c r="C7" s="328">
        <f t="shared" ref="C7:I8" si="0">SUM(C10,C13,C16,C19,C22,C25,C28,C31,C33,C36,C39,C42,C45,C48,C51,C54,C57)</f>
        <v>6431</v>
      </c>
      <c r="D7" s="329">
        <f t="shared" si="0"/>
        <v>608</v>
      </c>
      <c r="E7" s="330">
        <f t="shared" si="0"/>
        <v>5339</v>
      </c>
      <c r="F7" s="330">
        <f t="shared" si="0"/>
        <v>484</v>
      </c>
      <c r="G7" s="331">
        <f t="shared" si="0"/>
        <v>36</v>
      </c>
      <c r="H7" s="332">
        <f t="shared" si="0"/>
        <v>88</v>
      </c>
      <c r="I7" s="384">
        <f t="shared" si="0"/>
        <v>23782</v>
      </c>
    </row>
    <row r="8" spans="1:10" ht="17.25" customHeight="1">
      <c r="A8" s="368" t="s">
        <v>213</v>
      </c>
      <c r="B8" s="333">
        <f>B11+B14+B17+B20+B23+B26+B29+B32+B34+B37+B40+B43+B46+B49+B52+B55+B58</f>
        <v>2273</v>
      </c>
      <c r="C8" s="334">
        <f t="shared" si="0"/>
        <v>778</v>
      </c>
      <c r="D8" s="335">
        <f t="shared" si="0"/>
        <v>91</v>
      </c>
      <c r="E8" s="336">
        <f t="shared" si="0"/>
        <v>643</v>
      </c>
      <c r="F8" s="336">
        <f t="shared" si="0"/>
        <v>44</v>
      </c>
      <c r="G8" s="337">
        <f t="shared" si="0"/>
        <v>-3</v>
      </c>
      <c r="H8" s="338">
        <f t="shared" si="0"/>
        <v>50</v>
      </c>
      <c r="I8" s="385">
        <f t="shared" si="0"/>
        <v>2323</v>
      </c>
    </row>
    <row r="9" spans="1:10" ht="17.25" customHeight="1">
      <c r="A9" s="368" t="s">
        <v>214</v>
      </c>
      <c r="B9" s="333">
        <f>B12+B15+B18+B21+B24+B27+B30+B35+B38+B41+B44+B47+B50+B53+B56</f>
        <v>21421</v>
      </c>
      <c r="C9" s="334">
        <f t="shared" ref="C9:I9" si="1">SUM(C12,C15,C18,C21,C24,C27,C30,C35,C38,C41,C44,C47,C50,C53,C56)</f>
        <v>5653</v>
      </c>
      <c r="D9" s="335">
        <f t="shared" si="1"/>
        <v>517</v>
      </c>
      <c r="E9" s="336">
        <f t="shared" si="1"/>
        <v>4696</v>
      </c>
      <c r="F9" s="336">
        <f t="shared" si="1"/>
        <v>440</v>
      </c>
      <c r="G9" s="337">
        <f t="shared" si="1"/>
        <v>39</v>
      </c>
      <c r="H9" s="338">
        <f t="shared" si="1"/>
        <v>38</v>
      </c>
      <c r="I9" s="385">
        <f t="shared" si="1"/>
        <v>21459</v>
      </c>
    </row>
    <row r="10" spans="1:10" s="26" customFormat="1" ht="17.25" customHeight="1">
      <c r="A10" s="373" t="s">
        <v>218</v>
      </c>
      <c r="B10" s="164">
        <f>SUM(B11:B12)</f>
        <v>2635</v>
      </c>
      <c r="C10" s="198">
        <f t="shared" ref="C10:H10" si="2">SUM(C11:C12)</f>
        <v>641</v>
      </c>
      <c r="D10" s="207">
        <f t="shared" si="2"/>
        <v>49</v>
      </c>
      <c r="E10" s="164">
        <f t="shared" si="2"/>
        <v>564</v>
      </c>
      <c r="F10" s="164">
        <f t="shared" si="2"/>
        <v>28</v>
      </c>
      <c r="G10" s="208">
        <f t="shared" si="2"/>
        <v>9</v>
      </c>
      <c r="H10" s="199">
        <f t="shared" si="2"/>
        <v>12</v>
      </c>
      <c r="I10" s="310">
        <f>B10+H10</f>
        <v>2647</v>
      </c>
      <c r="J10" s="8"/>
    </row>
    <row r="11" spans="1:10" s="116" customFormat="1" ht="17.25" customHeight="1">
      <c r="A11" s="370" t="s">
        <v>122</v>
      </c>
      <c r="B11" s="40">
        <v>198</v>
      </c>
      <c r="C11" s="219">
        <f>SUM(D11:F11)</f>
        <v>65</v>
      </c>
      <c r="D11" s="223">
        <v>10</v>
      </c>
      <c r="E11" s="177">
        <v>55</v>
      </c>
      <c r="F11" s="177"/>
      <c r="G11" s="224">
        <v>-4</v>
      </c>
      <c r="H11" s="220">
        <f>D11-F11-G11</f>
        <v>14</v>
      </c>
      <c r="I11" s="371">
        <f>B11+H11</f>
        <v>212</v>
      </c>
      <c r="J11" s="8"/>
    </row>
    <row r="12" spans="1:10" s="117" customFormat="1" ht="17.25" customHeight="1">
      <c r="A12" s="370" t="s">
        <v>69</v>
      </c>
      <c r="B12" s="40">
        <v>2437</v>
      </c>
      <c r="C12" s="219">
        <f>SUM(D12:F12)</f>
        <v>576</v>
      </c>
      <c r="D12" s="225">
        <v>39</v>
      </c>
      <c r="E12" s="167">
        <v>509</v>
      </c>
      <c r="F12" s="167">
        <v>28</v>
      </c>
      <c r="G12" s="226">
        <v>13</v>
      </c>
      <c r="H12" s="220">
        <f>D12-F12-G12</f>
        <v>-2</v>
      </c>
      <c r="I12" s="371">
        <f t="shared" ref="I12:I58" si="3">B12+H12</f>
        <v>2435</v>
      </c>
      <c r="J12" s="8"/>
    </row>
    <row r="13" spans="1:10" s="26" customFormat="1" ht="17.25" customHeight="1">
      <c r="A13" s="373" t="s">
        <v>65</v>
      </c>
      <c r="B13" s="164">
        <f>SUM(B14:B15)</f>
        <v>1301</v>
      </c>
      <c r="C13" s="198">
        <f t="shared" ref="C13:H13" si="4">SUM(C14:C15)</f>
        <v>402</v>
      </c>
      <c r="D13" s="207">
        <f t="shared" si="4"/>
        <v>37</v>
      </c>
      <c r="E13" s="164">
        <f t="shared" si="4"/>
        <v>322</v>
      </c>
      <c r="F13" s="164">
        <f t="shared" si="4"/>
        <v>43</v>
      </c>
      <c r="G13" s="208">
        <f t="shared" si="4"/>
        <v>5</v>
      </c>
      <c r="H13" s="199">
        <f t="shared" si="4"/>
        <v>-11</v>
      </c>
      <c r="I13" s="310">
        <f t="shared" si="3"/>
        <v>1290</v>
      </c>
      <c r="J13" s="8"/>
    </row>
    <row r="14" spans="1:10" s="116" customFormat="1" ht="17.25" customHeight="1">
      <c r="A14" s="370" t="s">
        <v>93</v>
      </c>
      <c r="B14" s="40">
        <v>108</v>
      </c>
      <c r="C14" s="219">
        <f>SUM(D14:F14)</f>
        <v>39</v>
      </c>
      <c r="D14" s="223">
        <v>1</v>
      </c>
      <c r="E14" s="177">
        <v>37</v>
      </c>
      <c r="F14" s="177">
        <v>1</v>
      </c>
      <c r="G14" s="224"/>
      <c r="H14" s="220">
        <f>D14-F14-G14</f>
        <v>0</v>
      </c>
      <c r="I14" s="371">
        <f t="shared" si="3"/>
        <v>108</v>
      </c>
      <c r="J14" s="8"/>
    </row>
    <row r="15" spans="1:10" s="117" customFormat="1" ht="17.25" customHeight="1">
      <c r="A15" s="370" t="s">
        <v>70</v>
      </c>
      <c r="B15" s="40">
        <v>1193</v>
      </c>
      <c r="C15" s="219">
        <f>SUM(D15:F15)</f>
        <v>363</v>
      </c>
      <c r="D15" s="225">
        <v>36</v>
      </c>
      <c r="E15" s="167">
        <v>285</v>
      </c>
      <c r="F15" s="167">
        <v>42</v>
      </c>
      <c r="G15" s="226">
        <v>5</v>
      </c>
      <c r="H15" s="220">
        <f>D15-F15-G15</f>
        <v>-11</v>
      </c>
      <c r="I15" s="371">
        <f t="shared" si="3"/>
        <v>1182</v>
      </c>
      <c r="J15" s="8"/>
    </row>
    <row r="16" spans="1:10" s="181" customFormat="1" ht="17.25" customHeight="1">
      <c r="A16" s="373" t="s">
        <v>67</v>
      </c>
      <c r="B16" s="164">
        <f>SUM(B17:B18)</f>
        <v>745</v>
      </c>
      <c r="C16" s="198">
        <f t="shared" ref="C16:H16" si="5">SUM(C17:C18)</f>
        <v>208</v>
      </c>
      <c r="D16" s="207">
        <f t="shared" si="5"/>
        <v>21</v>
      </c>
      <c r="E16" s="164">
        <f t="shared" si="5"/>
        <v>180</v>
      </c>
      <c r="F16" s="164">
        <f t="shared" si="5"/>
        <v>7</v>
      </c>
      <c r="G16" s="208">
        <f t="shared" si="5"/>
        <v>3</v>
      </c>
      <c r="H16" s="199">
        <f t="shared" si="5"/>
        <v>11</v>
      </c>
      <c r="I16" s="310">
        <f t="shared" si="3"/>
        <v>756</v>
      </c>
      <c r="J16" s="180"/>
    </row>
    <row r="17" spans="1:10" s="116" customFormat="1" ht="17.25" customHeight="1">
      <c r="A17" s="370" t="s">
        <v>110</v>
      </c>
      <c r="B17" s="40">
        <v>146</v>
      </c>
      <c r="C17" s="219">
        <f>SUM(D17:F17)</f>
        <v>44</v>
      </c>
      <c r="D17" s="223">
        <v>1</v>
      </c>
      <c r="E17" s="177">
        <v>41</v>
      </c>
      <c r="F17" s="177">
        <v>2</v>
      </c>
      <c r="G17" s="224"/>
      <c r="H17" s="220">
        <f>D17-F17-G17</f>
        <v>-1</v>
      </c>
      <c r="I17" s="371">
        <f>B17+H17</f>
        <v>145</v>
      </c>
      <c r="J17" s="8"/>
    </row>
    <row r="18" spans="1:10" s="117" customFormat="1" ht="17.25" customHeight="1">
      <c r="A18" s="370" t="s">
        <v>71</v>
      </c>
      <c r="B18" s="40">
        <v>599</v>
      </c>
      <c r="C18" s="219">
        <f>SUM(D18:F18)</f>
        <v>164</v>
      </c>
      <c r="D18" s="225">
        <v>20</v>
      </c>
      <c r="E18" s="167">
        <v>139</v>
      </c>
      <c r="F18" s="167">
        <v>5</v>
      </c>
      <c r="G18" s="224">
        <v>3</v>
      </c>
      <c r="H18" s="220">
        <f>D18-F18-G18</f>
        <v>12</v>
      </c>
      <c r="I18" s="371">
        <f t="shared" si="3"/>
        <v>611</v>
      </c>
      <c r="J18" s="8"/>
    </row>
    <row r="19" spans="1:10" s="181" customFormat="1" ht="17.25" customHeight="1">
      <c r="A19" s="373" t="s">
        <v>66</v>
      </c>
      <c r="B19" s="164">
        <f>SUM(B20:B21)</f>
        <v>1027</v>
      </c>
      <c r="C19" s="198">
        <f t="shared" ref="C19:H19" si="6">SUM(C20:C21)</f>
        <v>356</v>
      </c>
      <c r="D19" s="207">
        <f t="shared" si="6"/>
        <v>19</v>
      </c>
      <c r="E19" s="164">
        <f t="shared" si="6"/>
        <v>305</v>
      </c>
      <c r="F19" s="164">
        <f t="shared" si="6"/>
        <v>32</v>
      </c>
      <c r="G19" s="208">
        <f t="shared" si="6"/>
        <v>5</v>
      </c>
      <c r="H19" s="199">
        <f t="shared" si="6"/>
        <v>-18</v>
      </c>
      <c r="I19" s="310">
        <f t="shared" si="3"/>
        <v>1009</v>
      </c>
      <c r="J19" s="180"/>
    </row>
    <row r="20" spans="1:10" ht="17.25" customHeight="1">
      <c r="A20" s="370" t="s">
        <v>72</v>
      </c>
      <c r="B20" s="40">
        <v>170</v>
      </c>
      <c r="C20" s="219">
        <f>SUM(D20:F20)</f>
        <v>55</v>
      </c>
      <c r="D20" s="223">
        <v>4</v>
      </c>
      <c r="E20" s="177">
        <v>47</v>
      </c>
      <c r="F20" s="177">
        <v>4</v>
      </c>
      <c r="G20" s="224"/>
      <c r="H20" s="220">
        <f>D20-F20-G20</f>
        <v>0</v>
      </c>
      <c r="I20" s="371">
        <f t="shared" si="3"/>
        <v>170</v>
      </c>
    </row>
    <row r="21" spans="1:10" s="117" customFormat="1" ht="17.25" customHeight="1">
      <c r="A21" s="370" t="s">
        <v>73</v>
      </c>
      <c r="B21" s="40">
        <v>857</v>
      </c>
      <c r="C21" s="219">
        <f>SUM(D21:F21)</f>
        <v>301</v>
      </c>
      <c r="D21" s="225">
        <v>15</v>
      </c>
      <c r="E21" s="167">
        <v>258</v>
      </c>
      <c r="F21" s="167">
        <v>28</v>
      </c>
      <c r="G21" s="226">
        <v>5</v>
      </c>
      <c r="H21" s="220">
        <f>D21-F21-G21</f>
        <v>-18</v>
      </c>
      <c r="I21" s="371">
        <f t="shared" si="3"/>
        <v>839</v>
      </c>
      <c r="J21" s="8"/>
    </row>
    <row r="22" spans="1:10" s="181" customFormat="1" ht="17.25" customHeight="1">
      <c r="A22" s="373" t="s">
        <v>68</v>
      </c>
      <c r="B22" s="164">
        <f>SUM(B23:B24)</f>
        <v>567</v>
      </c>
      <c r="C22" s="198">
        <f t="shared" ref="C22:H22" si="7">SUM(C23:C24)</f>
        <v>171</v>
      </c>
      <c r="D22" s="207">
        <f t="shared" si="7"/>
        <v>16</v>
      </c>
      <c r="E22" s="164">
        <f t="shared" si="7"/>
        <v>142</v>
      </c>
      <c r="F22" s="164">
        <f t="shared" si="7"/>
        <v>13</v>
      </c>
      <c r="G22" s="208">
        <f t="shared" si="7"/>
        <v>0</v>
      </c>
      <c r="H22" s="199">
        <f t="shared" si="7"/>
        <v>3</v>
      </c>
      <c r="I22" s="310">
        <f t="shared" si="3"/>
        <v>570</v>
      </c>
      <c r="J22" s="180"/>
    </row>
    <row r="23" spans="1:10" s="116" customFormat="1" ht="17.25" customHeight="1">
      <c r="A23" s="370" t="s">
        <v>215</v>
      </c>
      <c r="B23" s="40">
        <v>133</v>
      </c>
      <c r="C23" s="219">
        <f>SUM(D23:F23)</f>
        <v>46</v>
      </c>
      <c r="D23" s="223">
        <v>3</v>
      </c>
      <c r="E23" s="177">
        <v>42</v>
      </c>
      <c r="F23" s="177">
        <v>1</v>
      </c>
      <c r="G23" s="224"/>
      <c r="H23" s="220">
        <f>D23-F23-G23</f>
        <v>2</v>
      </c>
      <c r="I23" s="371">
        <f t="shared" si="3"/>
        <v>135</v>
      </c>
      <c r="J23" s="8"/>
    </row>
    <row r="24" spans="1:10" s="117" customFormat="1" ht="17.25" customHeight="1">
      <c r="A24" s="370" t="s">
        <v>74</v>
      </c>
      <c r="B24" s="40">
        <v>434</v>
      </c>
      <c r="C24" s="219">
        <f>SUM(D24:F24)</f>
        <v>125</v>
      </c>
      <c r="D24" s="225">
        <v>13</v>
      </c>
      <c r="E24" s="167">
        <v>100</v>
      </c>
      <c r="F24" s="167">
        <v>12</v>
      </c>
      <c r="G24" s="226"/>
      <c r="H24" s="220">
        <f>D24-F24-G24</f>
        <v>1</v>
      </c>
      <c r="I24" s="371">
        <f t="shared" si="3"/>
        <v>435</v>
      </c>
      <c r="J24" s="8"/>
    </row>
    <row r="25" spans="1:10" s="181" customFormat="1" ht="17.25" customHeight="1">
      <c r="A25" s="373" t="s">
        <v>75</v>
      </c>
      <c r="B25" s="164">
        <f>SUM(B26:B27)</f>
        <v>511</v>
      </c>
      <c r="C25" s="198">
        <f t="shared" ref="C25:H25" si="8">SUM(C26:C27)</f>
        <v>155</v>
      </c>
      <c r="D25" s="207">
        <f t="shared" si="8"/>
        <v>8</v>
      </c>
      <c r="E25" s="164">
        <f t="shared" si="8"/>
        <v>137</v>
      </c>
      <c r="F25" s="164">
        <f t="shared" si="8"/>
        <v>10</v>
      </c>
      <c r="G25" s="208">
        <f t="shared" si="8"/>
        <v>0</v>
      </c>
      <c r="H25" s="199">
        <f t="shared" si="8"/>
        <v>-2</v>
      </c>
      <c r="I25" s="310">
        <f t="shared" si="3"/>
        <v>509</v>
      </c>
      <c r="J25" s="180"/>
    </row>
    <row r="26" spans="1:10" s="116" customFormat="1" ht="17.25" customHeight="1">
      <c r="A26" s="370" t="s">
        <v>114</v>
      </c>
      <c r="B26" s="40">
        <v>115</v>
      </c>
      <c r="C26" s="219">
        <f>SUM(D26:F26)</f>
        <v>49</v>
      </c>
      <c r="D26" s="223">
        <v>2</v>
      </c>
      <c r="E26" s="177">
        <v>42</v>
      </c>
      <c r="F26" s="177">
        <v>5</v>
      </c>
      <c r="G26" s="224"/>
      <c r="H26" s="220">
        <f>D26-F26-G26</f>
        <v>-3</v>
      </c>
      <c r="I26" s="371">
        <f t="shared" si="3"/>
        <v>112</v>
      </c>
      <c r="J26" s="8"/>
    </row>
    <row r="27" spans="1:10" s="117" customFormat="1" ht="17.25" customHeight="1">
      <c r="A27" s="370" t="s">
        <v>76</v>
      </c>
      <c r="B27" s="40">
        <v>396</v>
      </c>
      <c r="C27" s="219">
        <f>SUM(D27:F27)</f>
        <v>106</v>
      </c>
      <c r="D27" s="225">
        <v>6</v>
      </c>
      <c r="E27" s="167">
        <v>95</v>
      </c>
      <c r="F27" s="167">
        <v>5</v>
      </c>
      <c r="G27" s="226"/>
      <c r="H27" s="220">
        <f>D27-F27-G27</f>
        <v>1</v>
      </c>
      <c r="I27" s="371">
        <f t="shared" si="3"/>
        <v>397</v>
      </c>
      <c r="J27" s="8"/>
    </row>
    <row r="28" spans="1:10" s="181" customFormat="1" ht="17.25" customHeight="1">
      <c r="A28" s="373" t="s">
        <v>78</v>
      </c>
      <c r="B28" s="164">
        <f>SUM(B29:B30)</f>
        <v>445</v>
      </c>
      <c r="C28" s="198">
        <f t="shared" ref="C28:H28" si="9">SUM(C29:C30)</f>
        <v>149</v>
      </c>
      <c r="D28" s="207">
        <f t="shared" si="9"/>
        <v>14</v>
      </c>
      <c r="E28" s="164">
        <f t="shared" si="9"/>
        <v>127</v>
      </c>
      <c r="F28" s="164">
        <f t="shared" si="9"/>
        <v>8</v>
      </c>
      <c r="G28" s="208">
        <f t="shared" si="9"/>
        <v>0</v>
      </c>
      <c r="H28" s="199">
        <f t="shared" si="9"/>
        <v>6</v>
      </c>
      <c r="I28" s="310">
        <f t="shared" si="3"/>
        <v>451</v>
      </c>
      <c r="J28" s="180"/>
    </row>
    <row r="29" spans="1:10" s="116" customFormat="1" ht="17.25" customHeight="1">
      <c r="A29" s="370" t="s">
        <v>77</v>
      </c>
      <c r="B29" s="40">
        <v>100</v>
      </c>
      <c r="C29" s="219">
        <f>SUM(D29:F29)</f>
        <v>33</v>
      </c>
      <c r="D29" s="223">
        <v>2</v>
      </c>
      <c r="E29" s="177">
        <v>28</v>
      </c>
      <c r="F29" s="177">
        <v>3</v>
      </c>
      <c r="G29" s="224"/>
      <c r="H29" s="220">
        <f t="shared" ref="H29:H35" si="10">D29-F29-G29</f>
        <v>-1</v>
      </c>
      <c r="I29" s="371">
        <f t="shared" si="3"/>
        <v>99</v>
      </c>
      <c r="J29" s="8"/>
    </row>
    <row r="30" spans="1:10" s="117" customFormat="1" ht="17.25" customHeight="1">
      <c r="A30" s="370" t="s">
        <v>79</v>
      </c>
      <c r="B30" s="40">
        <v>345</v>
      </c>
      <c r="C30" s="219">
        <f>SUM(D30:F30)</f>
        <v>116</v>
      </c>
      <c r="D30" s="225">
        <v>12</v>
      </c>
      <c r="E30" s="167">
        <v>99</v>
      </c>
      <c r="F30" s="167">
        <v>5</v>
      </c>
      <c r="G30" s="226"/>
      <c r="H30" s="220">
        <f t="shared" si="10"/>
        <v>7</v>
      </c>
      <c r="I30" s="371">
        <f t="shared" si="3"/>
        <v>352</v>
      </c>
      <c r="J30" s="8"/>
    </row>
    <row r="31" spans="1:10" s="181" customFormat="1" ht="17.25" customHeight="1">
      <c r="A31" s="373" t="s">
        <v>298</v>
      </c>
      <c r="B31" s="164">
        <f>SUM(B32)</f>
        <v>90</v>
      </c>
      <c r="C31" s="198">
        <f>C32</f>
        <v>35</v>
      </c>
      <c r="D31" s="207">
        <f t="shared" ref="D31:H31" si="11">D32</f>
        <v>3</v>
      </c>
      <c r="E31" s="164">
        <f t="shared" si="11"/>
        <v>31</v>
      </c>
      <c r="F31" s="164">
        <f t="shared" si="11"/>
        <v>1</v>
      </c>
      <c r="G31" s="208">
        <f t="shared" si="11"/>
        <v>0</v>
      </c>
      <c r="H31" s="199">
        <f t="shared" si="11"/>
        <v>2</v>
      </c>
      <c r="I31" s="310">
        <f>B31+H31</f>
        <v>92</v>
      </c>
      <c r="J31" s="180"/>
    </row>
    <row r="32" spans="1:10" s="116" customFormat="1" ht="17.25" customHeight="1">
      <c r="A32" s="374" t="s">
        <v>200</v>
      </c>
      <c r="B32" s="40">
        <v>90</v>
      </c>
      <c r="C32" s="219">
        <f>SUM(D32,E32,F32,G32)</f>
        <v>35</v>
      </c>
      <c r="D32" s="223">
        <v>3</v>
      </c>
      <c r="E32" s="177">
        <v>31</v>
      </c>
      <c r="F32" s="177">
        <v>1</v>
      </c>
      <c r="G32" s="224"/>
      <c r="H32" s="220">
        <f t="shared" si="10"/>
        <v>2</v>
      </c>
      <c r="I32" s="371">
        <f t="shared" si="3"/>
        <v>92</v>
      </c>
      <c r="J32" s="8"/>
    </row>
    <row r="33" spans="1:10" s="181" customFormat="1" ht="17.25" customHeight="1">
      <c r="A33" s="373" t="s">
        <v>80</v>
      </c>
      <c r="B33" s="164">
        <f t="shared" ref="B33:G33" si="12">SUM(B34:B35)</f>
        <v>3707</v>
      </c>
      <c r="C33" s="198">
        <f t="shared" si="12"/>
        <v>1050</v>
      </c>
      <c r="D33" s="207">
        <f t="shared" si="12"/>
        <v>104</v>
      </c>
      <c r="E33" s="164">
        <f t="shared" si="12"/>
        <v>885</v>
      </c>
      <c r="F33" s="164">
        <f t="shared" si="12"/>
        <v>61</v>
      </c>
      <c r="G33" s="208">
        <f t="shared" si="12"/>
        <v>-11</v>
      </c>
      <c r="H33" s="221">
        <f t="shared" si="10"/>
        <v>54</v>
      </c>
      <c r="I33" s="310">
        <f t="shared" si="3"/>
        <v>3761</v>
      </c>
      <c r="J33" s="180"/>
    </row>
    <row r="34" spans="1:10" s="116" customFormat="1" ht="17.25" customHeight="1">
      <c r="A34" s="370" t="s">
        <v>132</v>
      </c>
      <c r="B34" s="40">
        <v>182</v>
      </c>
      <c r="C34" s="219">
        <f>SUM(D34:F34)</f>
        <v>51</v>
      </c>
      <c r="D34" s="223">
        <v>10</v>
      </c>
      <c r="E34" s="177">
        <v>37</v>
      </c>
      <c r="F34" s="177">
        <v>4</v>
      </c>
      <c r="G34" s="224"/>
      <c r="H34" s="220">
        <f t="shared" si="10"/>
        <v>6</v>
      </c>
      <c r="I34" s="371">
        <f t="shared" si="3"/>
        <v>188</v>
      </c>
      <c r="J34" s="8"/>
    </row>
    <row r="35" spans="1:10" s="117" customFormat="1" ht="17.25" customHeight="1">
      <c r="A35" s="370" t="s">
        <v>81</v>
      </c>
      <c r="B35" s="40">
        <v>3525</v>
      </c>
      <c r="C35" s="219">
        <f>SUM(D35:F35)</f>
        <v>999</v>
      </c>
      <c r="D35" s="225">
        <v>94</v>
      </c>
      <c r="E35" s="167">
        <v>848</v>
      </c>
      <c r="F35" s="167">
        <v>57</v>
      </c>
      <c r="G35" s="226">
        <v>-11</v>
      </c>
      <c r="H35" s="220">
        <f t="shared" si="10"/>
        <v>48</v>
      </c>
      <c r="I35" s="371">
        <f t="shared" si="3"/>
        <v>3573</v>
      </c>
      <c r="J35" s="8"/>
    </row>
    <row r="36" spans="1:10" s="181" customFormat="1" ht="17.25" customHeight="1">
      <c r="A36" s="373" t="s">
        <v>95</v>
      </c>
      <c r="B36" s="164">
        <f>SUM(B37:B38)</f>
        <v>1943</v>
      </c>
      <c r="C36" s="198">
        <f t="shared" ref="C36:H36" si="13">SUM(C37:C38)</f>
        <v>542</v>
      </c>
      <c r="D36" s="207">
        <f t="shared" si="13"/>
        <v>60</v>
      </c>
      <c r="E36" s="164">
        <f t="shared" si="13"/>
        <v>425</v>
      </c>
      <c r="F36" s="164">
        <f t="shared" si="13"/>
        <v>57</v>
      </c>
      <c r="G36" s="208">
        <f t="shared" si="13"/>
        <v>-3</v>
      </c>
      <c r="H36" s="199">
        <f t="shared" si="13"/>
        <v>6</v>
      </c>
      <c r="I36" s="310">
        <f t="shared" si="3"/>
        <v>1949</v>
      </c>
      <c r="J36" s="180"/>
    </row>
    <row r="37" spans="1:10" ht="17.25" customHeight="1">
      <c r="A37" s="370" t="s">
        <v>94</v>
      </c>
      <c r="B37" s="40">
        <v>139</v>
      </c>
      <c r="C37" s="219">
        <f>SUM(D37:F37)</f>
        <v>52</v>
      </c>
      <c r="D37" s="223">
        <v>7</v>
      </c>
      <c r="E37" s="177">
        <v>39</v>
      </c>
      <c r="F37" s="177">
        <v>6</v>
      </c>
      <c r="G37" s="224"/>
      <c r="H37" s="220">
        <f>D37-F37-G37</f>
        <v>1</v>
      </c>
      <c r="I37" s="371">
        <f t="shared" si="3"/>
        <v>140</v>
      </c>
    </row>
    <row r="38" spans="1:10" s="117" customFormat="1" ht="17.25" customHeight="1">
      <c r="A38" s="370" t="s">
        <v>82</v>
      </c>
      <c r="B38" s="40">
        <v>1804</v>
      </c>
      <c r="C38" s="219">
        <f>SUM(D38:F38)</f>
        <v>490</v>
      </c>
      <c r="D38" s="225">
        <v>53</v>
      </c>
      <c r="E38" s="167">
        <v>386</v>
      </c>
      <c r="F38" s="167">
        <v>51</v>
      </c>
      <c r="G38" s="226">
        <v>-3</v>
      </c>
      <c r="H38" s="220">
        <f>D38-F38-G38</f>
        <v>5</v>
      </c>
      <c r="I38" s="371">
        <f t="shared" si="3"/>
        <v>1809</v>
      </c>
      <c r="J38" s="8"/>
    </row>
    <row r="39" spans="1:10" s="181" customFormat="1" ht="17.25" customHeight="1">
      <c r="A39" s="373" t="s">
        <v>96</v>
      </c>
      <c r="B39" s="164">
        <f>SUM(B40:B41)</f>
        <v>1140</v>
      </c>
      <c r="C39" s="198">
        <f t="shared" ref="C39:H39" si="14">SUM(C40:C41)</f>
        <v>291</v>
      </c>
      <c r="D39" s="207">
        <f t="shared" si="14"/>
        <v>24</v>
      </c>
      <c r="E39" s="164">
        <f t="shared" si="14"/>
        <v>239</v>
      </c>
      <c r="F39" s="164">
        <f t="shared" si="14"/>
        <v>28</v>
      </c>
      <c r="G39" s="208">
        <f t="shared" si="14"/>
        <v>4</v>
      </c>
      <c r="H39" s="199">
        <f t="shared" si="14"/>
        <v>-8</v>
      </c>
      <c r="I39" s="310">
        <f t="shared" si="3"/>
        <v>1132</v>
      </c>
      <c r="J39" s="180"/>
    </row>
    <row r="40" spans="1:10" s="116" customFormat="1" ht="17.25" customHeight="1">
      <c r="A40" s="370" t="s">
        <v>133</v>
      </c>
      <c r="B40" s="40">
        <v>102</v>
      </c>
      <c r="C40" s="219">
        <f>SUM(D40:F40)</f>
        <v>42</v>
      </c>
      <c r="D40" s="223">
        <v>5</v>
      </c>
      <c r="E40" s="178">
        <v>33</v>
      </c>
      <c r="F40" s="178">
        <v>4</v>
      </c>
      <c r="G40" s="227">
        <v>1</v>
      </c>
      <c r="H40" s="220">
        <f>D40-F40-G40</f>
        <v>0</v>
      </c>
      <c r="I40" s="371">
        <f t="shared" si="3"/>
        <v>102</v>
      </c>
      <c r="J40" s="8"/>
    </row>
    <row r="41" spans="1:10" s="117" customFormat="1" ht="17.25" customHeight="1">
      <c r="A41" s="370" t="s">
        <v>121</v>
      </c>
      <c r="B41" s="40">
        <v>1038</v>
      </c>
      <c r="C41" s="219">
        <f>SUM(D41:F41)</f>
        <v>249</v>
      </c>
      <c r="D41" s="225">
        <v>19</v>
      </c>
      <c r="E41" s="178">
        <v>206</v>
      </c>
      <c r="F41" s="178">
        <v>24</v>
      </c>
      <c r="G41" s="227">
        <v>3</v>
      </c>
      <c r="H41" s="220">
        <f>D41-F41-G41</f>
        <v>-8</v>
      </c>
      <c r="I41" s="371">
        <f t="shared" si="3"/>
        <v>1030</v>
      </c>
      <c r="J41" s="8"/>
    </row>
    <row r="42" spans="1:10" s="181" customFormat="1" ht="17.25" customHeight="1">
      <c r="A42" s="373" t="s">
        <v>83</v>
      </c>
      <c r="B42" s="164">
        <f>SUM(B43:B44)</f>
        <v>1618</v>
      </c>
      <c r="C42" s="198">
        <f t="shared" ref="C42:H42" si="15">SUM(C43:C44)</f>
        <v>395</v>
      </c>
      <c r="D42" s="207">
        <f t="shared" si="15"/>
        <v>51</v>
      </c>
      <c r="E42" s="164">
        <f t="shared" si="15"/>
        <v>315</v>
      </c>
      <c r="F42" s="164">
        <f t="shared" si="15"/>
        <v>29</v>
      </c>
      <c r="G42" s="208">
        <f t="shared" si="15"/>
        <v>0</v>
      </c>
      <c r="H42" s="199">
        <f t="shared" si="15"/>
        <v>22</v>
      </c>
      <c r="I42" s="310">
        <f t="shared" si="3"/>
        <v>1640</v>
      </c>
      <c r="J42" s="180"/>
    </row>
    <row r="43" spans="1:10" s="116" customFormat="1" ht="17.25" customHeight="1">
      <c r="A43" s="370" t="s">
        <v>98</v>
      </c>
      <c r="B43" s="40">
        <v>139</v>
      </c>
      <c r="C43" s="219">
        <f>SUM(D43:F43)</f>
        <v>53</v>
      </c>
      <c r="D43" s="223">
        <v>10</v>
      </c>
      <c r="E43" s="177">
        <v>40</v>
      </c>
      <c r="F43" s="177">
        <v>3</v>
      </c>
      <c r="G43" s="224"/>
      <c r="H43" s="220">
        <f>D43-F43-G43</f>
        <v>7</v>
      </c>
      <c r="I43" s="371">
        <f t="shared" si="3"/>
        <v>146</v>
      </c>
      <c r="J43" s="8"/>
    </row>
    <row r="44" spans="1:10" s="117" customFormat="1" ht="17.25" customHeight="1">
      <c r="A44" s="370" t="s">
        <v>84</v>
      </c>
      <c r="B44" s="40">
        <v>1479</v>
      </c>
      <c r="C44" s="219">
        <f>SUM(D44:F44)</f>
        <v>342</v>
      </c>
      <c r="D44" s="225">
        <v>41</v>
      </c>
      <c r="E44" s="167">
        <v>275</v>
      </c>
      <c r="F44" s="167">
        <v>26</v>
      </c>
      <c r="G44" s="226"/>
      <c r="H44" s="220">
        <f>D44-F44-G44</f>
        <v>15</v>
      </c>
      <c r="I44" s="371">
        <f t="shared" si="3"/>
        <v>1494</v>
      </c>
      <c r="J44" s="8"/>
    </row>
    <row r="45" spans="1:10" s="181" customFormat="1" ht="17.25" customHeight="1">
      <c r="A45" s="373" t="s">
        <v>85</v>
      </c>
      <c r="B45" s="164">
        <f>SUM(B46:B47)</f>
        <v>1548</v>
      </c>
      <c r="C45" s="198">
        <f t="shared" ref="C45:H45" si="16">SUM(C46:C47)</f>
        <v>514</v>
      </c>
      <c r="D45" s="207">
        <f t="shared" si="16"/>
        <v>42</v>
      </c>
      <c r="E45" s="164">
        <f t="shared" si="16"/>
        <v>425</v>
      </c>
      <c r="F45" s="164">
        <f t="shared" si="16"/>
        <v>47</v>
      </c>
      <c r="G45" s="208">
        <f t="shared" si="16"/>
        <v>0</v>
      </c>
      <c r="H45" s="199">
        <f t="shared" si="16"/>
        <v>-5</v>
      </c>
      <c r="I45" s="310">
        <f t="shared" si="3"/>
        <v>1543</v>
      </c>
      <c r="J45" s="180"/>
    </row>
    <row r="46" spans="1:10" ht="17.25" customHeight="1">
      <c r="A46" s="372" t="s">
        <v>123</v>
      </c>
      <c r="B46" s="40">
        <v>120</v>
      </c>
      <c r="C46" s="219">
        <f>SUM(D46:F46)</f>
        <v>45</v>
      </c>
      <c r="D46" s="223">
        <v>7</v>
      </c>
      <c r="E46" s="177">
        <v>34</v>
      </c>
      <c r="F46" s="177">
        <v>4</v>
      </c>
      <c r="G46" s="224"/>
      <c r="H46" s="220">
        <f>D46-F46-G46</f>
        <v>3</v>
      </c>
      <c r="I46" s="371">
        <f t="shared" si="3"/>
        <v>123</v>
      </c>
    </row>
    <row r="47" spans="1:10" s="117" customFormat="1" ht="17.25" customHeight="1">
      <c r="A47" s="370" t="s">
        <v>86</v>
      </c>
      <c r="B47" s="40">
        <v>1428</v>
      </c>
      <c r="C47" s="219">
        <f>SUM(D47:F47)</f>
        <v>469</v>
      </c>
      <c r="D47" s="225">
        <v>35</v>
      </c>
      <c r="E47" s="167">
        <v>391</v>
      </c>
      <c r="F47" s="167">
        <v>43</v>
      </c>
      <c r="G47" s="226"/>
      <c r="H47" s="220">
        <f>D47-F47-G47</f>
        <v>-8</v>
      </c>
      <c r="I47" s="371">
        <f t="shared" si="3"/>
        <v>1420</v>
      </c>
      <c r="J47" s="8"/>
    </row>
    <row r="48" spans="1:10" s="181" customFormat="1" ht="17.25" customHeight="1">
      <c r="A48" s="373" t="s">
        <v>102</v>
      </c>
      <c r="B48" s="164">
        <f>SUM(B49:B50)</f>
        <v>2173</v>
      </c>
      <c r="C48" s="198">
        <f t="shared" ref="C48:H48" si="17">SUM(C49:C50)</f>
        <v>522</v>
      </c>
      <c r="D48" s="207">
        <f t="shared" si="17"/>
        <v>70</v>
      </c>
      <c r="E48" s="164">
        <f t="shared" si="17"/>
        <v>405</v>
      </c>
      <c r="F48" s="164">
        <f t="shared" si="17"/>
        <v>47</v>
      </c>
      <c r="G48" s="208">
        <f t="shared" si="17"/>
        <v>7</v>
      </c>
      <c r="H48" s="199">
        <f t="shared" si="17"/>
        <v>16</v>
      </c>
      <c r="I48" s="310">
        <f t="shared" si="3"/>
        <v>2189</v>
      </c>
      <c r="J48" s="180"/>
    </row>
    <row r="49" spans="1:10" ht="17.25" customHeight="1">
      <c r="A49" s="370" t="s">
        <v>0</v>
      </c>
      <c r="B49" s="40">
        <v>139</v>
      </c>
      <c r="C49" s="219">
        <f>SUM(D49:F49)</f>
        <v>26</v>
      </c>
      <c r="D49" s="223">
        <v>8</v>
      </c>
      <c r="E49" s="177">
        <v>18</v>
      </c>
      <c r="F49" s="177"/>
      <c r="G49" s="224"/>
      <c r="H49" s="220">
        <f>D49-F49-G49</f>
        <v>8</v>
      </c>
      <c r="I49" s="371">
        <f t="shared" si="3"/>
        <v>147</v>
      </c>
    </row>
    <row r="50" spans="1:10" s="117" customFormat="1" ht="17.25" customHeight="1">
      <c r="A50" s="370" t="s">
        <v>87</v>
      </c>
      <c r="B50" s="40">
        <v>2034</v>
      </c>
      <c r="C50" s="219">
        <f>SUM(D50:F50)</f>
        <v>496</v>
      </c>
      <c r="D50" s="225">
        <v>62</v>
      </c>
      <c r="E50" s="167">
        <v>387</v>
      </c>
      <c r="F50" s="167">
        <v>47</v>
      </c>
      <c r="G50" s="226">
        <v>7</v>
      </c>
      <c r="H50" s="220">
        <f>D50-F50-G50</f>
        <v>8</v>
      </c>
      <c r="I50" s="371">
        <f t="shared" si="3"/>
        <v>2042</v>
      </c>
      <c r="J50" s="8"/>
    </row>
    <row r="51" spans="1:10" s="181" customFormat="1" ht="17.25" customHeight="1">
      <c r="A51" s="373" t="s">
        <v>88</v>
      </c>
      <c r="B51" s="164">
        <f>SUM(B52:B53)</f>
        <v>2275</v>
      </c>
      <c r="C51" s="198">
        <f t="shared" ref="C51:H51" si="18">SUM(C52:C53)</f>
        <v>464</v>
      </c>
      <c r="D51" s="207">
        <f t="shared" si="18"/>
        <v>44</v>
      </c>
      <c r="E51" s="164">
        <f t="shared" si="18"/>
        <v>383</v>
      </c>
      <c r="F51" s="164">
        <f t="shared" si="18"/>
        <v>37</v>
      </c>
      <c r="G51" s="208">
        <f t="shared" si="18"/>
        <v>19</v>
      </c>
      <c r="H51" s="199">
        <f t="shared" si="18"/>
        <v>-12</v>
      </c>
      <c r="I51" s="310">
        <f t="shared" si="3"/>
        <v>2263</v>
      </c>
      <c r="J51" s="180"/>
    </row>
    <row r="52" spans="1:10" ht="17.25" customHeight="1">
      <c r="A52" s="370" t="s">
        <v>103</v>
      </c>
      <c r="B52" s="40">
        <v>112</v>
      </c>
      <c r="C52" s="219">
        <f>SUM(D52:F52)</f>
        <v>31</v>
      </c>
      <c r="D52" s="223">
        <v>6</v>
      </c>
      <c r="E52" s="177">
        <v>24</v>
      </c>
      <c r="F52" s="177">
        <v>1</v>
      </c>
      <c r="G52" s="224">
        <v>3</v>
      </c>
      <c r="H52" s="220">
        <f>D52-F52-G52</f>
        <v>2</v>
      </c>
      <c r="I52" s="371">
        <f t="shared" si="3"/>
        <v>114</v>
      </c>
    </row>
    <row r="53" spans="1:10" s="117" customFormat="1" ht="17.25" customHeight="1">
      <c r="A53" s="370" t="s">
        <v>89</v>
      </c>
      <c r="B53" s="40">
        <v>2163</v>
      </c>
      <c r="C53" s="219">
        <f>SUM(D53:F53)</f>
        <v>433</v>
      </c>
      <c r="D53" s="225">
        <v>38</v>
      </c>
      <c r="E53" s="167">
        <v>359</v>
      </c>
      <c r="F53" s="167">
        <v>36</v>
      </c>
      <c r="G53" s="226">
        <v>16</v>
      </c>
      <c r="H53" s="220">
        <f>D53-F53-G53</f>
        <v>-14</v>
      </c>
      <c r="I53" s="371">
        <f t="shared" si="3"/>
        <v>2149</v>
      </c>
      <c r="J53" s="8"/>
    </row>
    <row r="54" spans="1:10" s="181" customFormat="1" ht="17.25" customHeight="1">
      <c r="A54" s="373" t="s">
        <v>90</v>
      </c>
      <c r="B54" s="164">
        <f>SUM(B55:B56)</f>
        <v>1812</v>
      </c>
      <c r="C54" s="198">
        <f t="shared" ref="C54:H54" si="19">SUM(C55:C56)</f>
        <v>458</v>
      </c>
      <c r="D54" s="207">
        <f t="shared" si="19"/>
        <v>35</v>
      </c>
      <c r="E54" s="164">
        <f t="shared" si="19"/>
        <v>391</v>
      </c>
      <c r="F54" s="164">
        <f t="shared" si="19"/>
        <v>32</v>
      </c>
      <c r="G54" s="208">
        <f t="shared" si="19"/>
        <v>-1</v>
      </c>
      <c r="H54" s="199">
        <f t="shared" si="19"/>
        <v>4</v>
      </c>
      <c r="I54" s="310">
        <f t="shared" si="3"/>
        <v>1816</v>
      </c>
      <c r="J54" s="180"/>
    </row>
    <row r="55" spans="1:10" s="45" customFormat="1" ht="17.25" customHeight="1">
      <c r="A55" s="370" t="s">
        <v>105</v>
      </c>
      <c r="B55" s="40">
        <v>123</v>
      </c>
      <c r="C55" s="219">
        <f>SUM(D55:F55)</f>
        <v>34</v>
      </c>
      <c r="D55" s="223">
        <v>1</v>
      </c>
      <c r="E55" s="177">
        <v>32</v>
      </c>
      <c r="F55" s="177">
        <v>1</v>
      </c>
      <c r="G55" s="224">
        <v>-2</v>
      </c>
      <c r="H55" s="220">
        <f>D55-F55-G55</f>
        <v>2</v>
      </c>
      <c r="I55" s="371">
        <f t="shared" si="3"/>
        <v>125</v>
      </c>
    </row>
    <row r="56" spans="1:10" s="117" customFormat="1" ht="17.25" customHeight="1">
      <c r="A56" s="370" t="s">
        <v>91</v>
      </c>
      <c r="B56" s="40">
        <v>1689</v>
      </c>
      <c r="C56" s="219">
        <f>SUM(D56:F56)</f>
        <v>424</v>
      </c>
      <c r="D56" s="225">
        <v>34</v>
      </c>
      <c r="E56" s="167">
        <v>359</v>
      </c>
      <c r="F56" s="167">
        <v>31</v>
      </c>
      <c r="G56" s="226">
        <v>1</v>
      </c>
      <c r="H56" s="220">
        <f>D56-F56-G56</f>
        <v>2</v>
      </c>
      <c r="I56" s="371">
        <f t="shared" si="3"/>
        <v>1691</v>
      </c>
      <c r="J56" s="8"/>
    </row>
    <row r="57" spans="1:10" s="181" customFormat="1" ht="17.25" customHeight="1">
      <c r="A57" s="373" t="s">
        <v>92</v>
      </c>
      <c r="B57" s="164">
        <f>SUM(B58)</f>
        <v>157</v>
      </c>
      <c r="C57" s="198">
        <f>C58</f>
        <v>78</v>
      </c>
      <c r="D57" s="207">
        <f t="shared" ref="D57:H57" si="20">SUM(D58:D59)</f>
        <v>11</v>
      </c>
      <c r="E57" s="164">
        <f t="shared" si="20"/>
        <v>63</v>
      </c>
      <c r="F57" s="164">
        <f t="shared" si="20"/>
        <v>4</v>
      </c>
      <c r="G57" s="208">
        <f t="shared" si="20"/>
        <v>-1</v>
      </c>
      <c r="H57" s="199">
        <f t="shared" si="20"/>
        <v>8</v>
      </c>
      <c r="I57" s="310">
        <f t="shared" si="3"/>
        <v>165</v>
      </c>
      <c r="J57" s="180"/>
    </row>
    <row r="58" spans="1:10" s="116" customFormat="1" ht="17.25" customHeight="1" thickBot="1">
      <c r="A58" s="386" t="s">
        <v>216</v>
      </c>
      <c r="B58" s="379">
        <v>157</v>
      </c>
      <c r="C58" s="387">
        <f>SUM(D58:F58)</f>
        <v>78</v>
      </c>
      <c r="D58" s="228">
        <v>11</v>
      </c>
      <c r="E58" s="229">
        <v>63</v>
      </c>
      <c r="F58" s="229">
        <v>4</v>
      </c>
      <c r="G58" s="230">
        <v>-1</v>
      </c>
      <c r="H58" s="388">
        <f>D58-F58-G58</f>
        <v>8</v>
      </c>
      <c r="I58" s="382">
        <f t="shared" si="3"/>
        <v>165</v>
      </c>
      <c r="J58" s="8"/>
    </row>
    <row r="59" spans="1:10" ht="17.25" customHeight="1">
      <c r="A59" s="633" t="s">
        <v>297</v>
      </c>
      <c r="B59" s="633"/>
      <c r="C59" s="633"/>
      <c r="D59" s="633"/>
    </row>
  </sheetData>
  <mergeCells count="11">
    <mergeCell ref="A5:A6"/>
    <mergeCell ref="A59:D59"/>
    <mergeCell ref="F5:G5"/>
    <mergeCell ref="A2:I2"/>
    <mergeCell ref="A3:I3"/>
    <mergeCell ref="B5:B6"/>
    <mergeCell ref="C5:C6"/>
    <mergeCell ref="D5:D6"/>
    <mergeCell ref="E5:E6"/>
    <mergeCell ref="H5:H6"/>
    <mergeCell ref="I5:I6"/>
  </mergeCells>
  <phoneticPr fontId="3" type="noConversion"/>
  <printOptions horizontalCentered="1"/>
  <pageMargins left="0.46" right="0.4" top="0.68" bottom="0.56999999999999995" header="0.51181102362204722" footer="0.51181102362204722"/>
  <pageSetup paperSize="9" scale="7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view="pageBreakPreview" zoomScaleNormal="75" zoomScaleSheetLayoutView="100" workbookViewId="0">
      <pane xSplit="1" ySplit="9" topLeftCell="B16" activePane="bottomRight" state="frozen"/>
      <selection pane="topRight" activeCell="B1" sqref="B1"/>
      <selection pane="bottomLeft" activeCell="A10" sqref="A10"/>
      <selection pane="bottomRight" activeCell="A2" sqref="A2:K2"/>
    </sheetView>
  </sheetViews>
  <sheetFormatPr defaultRowHeight="13.5"/>
  <cols>
    <col min="1" max="1" width="10.6640625" style="8" customWidth="1"/>
    <col min="2" max="11" width="8.33203125" style="8" customWidth="1"/>
    <col min="12" max="13" width="9.6640625" style="8" bestFit="1" customWidth="1"/>
    <col min="14" max="16384" width="8.88671875" style="8"/>
  </cols>
  <sheetData>
    <row r="1" spans="1:11" ht="11.25" customHeight="1">
      <c r="A1" s="52"/>
      <c r="J1" s="9"/>
    </row>
    <row r="2" spans="1:11" s="10" customFormat="1" ht="25.5">
      <c r="A2" s="623" t="s">
        <v>157</v>
      </c>
      <c r="B2" s="623"/>
      <c r="C2" s="623"/>
      <c r="D2" s="623"/>
      <c r="E2" s="623"/>
      <c r="F2" s="623"/>
      <c r="G2" s="623"/>
      <c r="H2" s="623"/>
      <c r="I2" s="623"/>
      <c r="J2" s="623"/>
      <c r="K2" s="623"/>
    </row>
    <row r="3" spans="1:11" s="11" customFormat="1" ht="14.25">
      <c r="A3" s="678" t="s">
        <v>304</v>
      </c>
      <c r="B3" s="678"/>
      <c r="C3" s="678"/>
      <c r="D3" s="678"/>
      <c r="E3" s="678"/>
      <c r="F3" s="678"/>
      <c r="G3" s="678"/>
      <c r="H3" s="678"/>
      <c r="I3" s="678"/>
      <c r="J3" s="678"/>
      <c r="K3" s="678"/>
    </row>
    <row r="4" spans="1:11" s="13" customFormat="1" ht="17.25" customHeight="1" thickBot="1">
      <c r="A4" s="12"/>
      <c r="K4" s="14" t="s">
        <v>26</v>
      </c>
    </row>
    <row r="5" spans="1:11" s="13" customFormat="1" ht="18.75" customHeight="1" thickBot="1">
      <c r="A5" s="673" t="s">
        <v>6</v>
      </c>
      <c r="B5" s="671" t="s">
        <v>7</v>
      </c>
      <c r="C5" s="675" t="s">
        <v>8</v>
      </c>
      <c r="D5" s="676"/>
      <c r="E5" s="676"/>
      <c r="F5" s="677"/>
      <c r="G5" s="668" t="s">
        <v>9</v>
      </c>
      <c r="H5" s="669"/>
      <c r="I5" s="669"/>
      <c r="J5" s="669"/>
      <c r="K5" s="670"/>
    </row>
    <row r="6" spans="1:11" s="13" customFormat="1" ht="18.75" customHeight="1" thickBot="1">
      <c r="A6" s="674"/>
      <c r="B6" s="672"/>
      <c r="C6" s="286" t="s">
        <v>10</v>
      </c>
      <c r="D6" s="231" t="s">
        <v>11</v>
      </c>
      <c r="E6" s="232" t="s">
        <v>12</v>
      </c>
      <c r="F6" s="233" t="s">
        <v>239</v>
      </c>
      <c r="G6" s="250" t="s">
        <v>10</v>
      </c>
      <c r="H6" s="254" t="s">
        <v>13</v>
      </c>
      <c r="I6" s="255" t="s">
        <v>14</v>
      </c>
      <c r="J6" s="256" t="s">
        <v>15</v>
      </c>
      <c r="K6" s="389" t="s">
        <v>16</v>
      </c>
    </row>
    <row r="7" spans="1:11" s="21" customFormat="1" ht="18.75" customHeight="1" thickTop="1">
      <c r="A7" s="390" t="s">
        <v>4</v>
      </c>
      <c r="B7" s="339">
        <f>SUM(B10,B13,B16,B19,B22,B25,B28,B31,B33,B36,B39,B42,B45,B48,B51,B54,B57)</f>
        <v>7105</v>
      </c>
      <c r="C7" s="340">
        <f>SUM(C8:C9)</f>
        <v>25542</v>
      </c>
      <c r="D7" s="329">
        <f t="shared" ref="D7:K7" si="0">SUM(D8:D9)</f>
        <v>19529</v>
      </c>
      <c r="E7" s="330">
        <f t="shared" si="0"/>
        <v>5542</v>
      </c>
      <c r="F7" s="331">
        <f t="shared" si="0"/>
        <v>471</v>
      </c>
      <c r="G7" s="340">
        <f t="shared" si="0"/>
        <v>25542</v>
      </c>
      <c r="H7" s="329">
        <f t="shared" si="0"/>
        <v>23664</v>
      </c>
      <c r="I7" s="330">
        <f t="shared" si="0"/>
        <v>1555</v>
      </c>
      <c r="J7" s="330">
        <f t="shared" si="0"/>
        <v>58</v>
      </c>
      <c r="K7" s="391">
        <f t="shared" si="0"/>
        <v>265</v>
      </c>
    </row>
    <row r="8" spans="1:11" s="21" customFormat="1" ht="18.75" customHeight="1">
      <c r="A8" s="392" t="s">
        <v>119</v>
      </c>
      <c r="B8" s="341">
        <f>SUM(B11,B14,B17,B20,B23,B26,B29,B32,B34,B37,B40,B43,B46,B49,B52,B55,B58)</f>
        <v>422</v>
      </c>
      <c r="C8" s="342">
        <f t="shared" ref="C8:K8" si="1">SUM(C11,C14,C17,C20,C23,C26,C29,C32,C34,C37,C40,C43,C46,C49,C52,C55,C58)</f>
        <v>3556</v>
      </c>
      <c r="D8" s="335">
        <f t="shared" si="1"/>
        <v>2739</v>
      </c>
      <c r="E8" s="336">
        <f t="shared" si="1"/>
        <v>705</v>
      </c>
      <c r="F8" s="337">
        <f t="shared" si="1"/>
        <v>112</v>
      </c>
      <c r="G8" s="342">
        <f t="shared" si="1"/>
        <v>3556</v>
      </c>
      <c r="H8" s="335">
        <f t="shared" si="1"/>
        <v>3476</v>
      </c>
      <c r="I8" s="336">
        <f t="shared" si="1"/>
        <v>56</v>
      </c>
      <c r="J8" s="336">
        <f t="shared" si="1"/>
        <v>0</v>
      </c>
      <c r="K8" s="393">
        <f t="shared" si="1"/>
        <v>24</v>
      </c>
    </row>
    <row r="9" spans="1:11" s="21" customFormat="1" ht="18.75" customHeight="1">
      <c r="A9" s="392" t="s">
        <v>128</v>
      </c>
      <c r="B9" s="341">
        <f>SUM(B12,B15,B18,B21,B24,B27,B30,B35,B38,B41,B44,B47,B50,B53,B56)</f>
        <v>6683</v>
      </c>
      <c r="C9" s="342">
        <f t="shared" ref="C9:K9" si="2">SUM(C12,C15,C18,C21,C24,C27,C30,C35,C38,C41,C44,C47,C50,C53,C56)</f>
        <v>21986</v>
      </c>
      <c r="D9" s="335">
        <f t="shared" si="2"/>
        <v>16790</v>
      </c>
      <c r="E9" s="336">
        <f t="shared" si="2"/>
        <v>4837</v>
      </c>
      <c r="F9" s="337">
        <f t="shared" si="2"/>
        <v>359</v>
      </c>
      <c r="G9" s="342">
        <f t="shared" si="2"/>
        <v>21986</v>
      </c>
      <c r="H9" s="335">
        <f t="shared" si="2"/>
        <v>20188</v>
      </c>
      <c r="I9" s="336">
        <f t="shared" si="2"/>
        <v>1499</v>
      </c>
      <c r="J9" s="336">
        <f t="shared" si="2"/>
        <v>58</v>
      </c>
      <c r="K9" s="393">
        <f t="shared" si="2"/>
        <v>241</v>
      </c>
    </row>
    <row r="10" spans="1:11" s="36" customFormat="1" ht="15.75" customHeight="1">
      <c r="A10" s="394" t="s">
        <v>134</v>
      </c>
      <c r="B10" s="289">
        <f>SUM(B11:B12)</f>
        <v>435</v>
      </c>
      <c r="C10" s="252">
        <f t="shared" ref="C10:K10" si="3">SUM(C11:C12)</f>
        <v>2357</v>
      </c>
      <c r="D10" s="234">
        <f t="shared" si="3"/>
        <v>1782</v>
      </c>
      <c r="E10" s="5">
        <f t="shared" si="3"/>
        <v>556</v>
      </c>
      <c r="F10" s="235">
        <f t="shared" si="3"/>
        <v>19</v>
      </c>
      <c r="G10" s="251">
        <f>SUM(H10:J10)</f>
        <v>2328</v>
      </c>
      <c r="H10" s="234">
        <f t="shared" si="3"/>
        <v>2132</v>
      </c>
      <c r="I10" s="5">
        <f t="shared" si="3"/>
        <v>192</v>
      </c>
      <c r="J10" s="5">
        <f t="shared" si="3"/>
        <v>4</v>
      </c>
      <c r="K10" s="395">
        <f t="shared" si="3"/>
        <v>29</v>
      </c>
    </row>
    <row r="11" spans="1:11" s="39" customFormat="1" ht="15.75" customHeight="1">
      <c r="A11" s="396" t="s">
        <v>122</v>
      </c>
      <c r="B11" s="290">
        <v>20</v>
      </c>
      <c r="C11" s="287">
        <f>SUM(D11:F11)</f>
        <v>355</v>
      </c>
      <c r="D11" s="209">
        <v>285</v>
      </c>
      <c r="E11" s="40">
        <v>69</v>
      </c>
      <c r="F11" s="257">
        <v>1</v>
      </c>
      <c r="G11" s="253">
        <f>SUM(H11:K11)</f>
        <v>355</v>
      </c>
      <c r="H11" s="209">
        <v>352</v>
      </c>
      <c r="I11" s="40">
        <v>3</v>
      </c>
      <c r="J11" s="40"/>
      <c r="K11" s="311"/>
    </row>
    <row r="12" spans="1:11" s="41" customFormat="1" ht="15.75" customHeight="1">
      <c r="A12" s="396" t="s">
        <v>302</v>
      </c>
      <c r="B12" s="290">
        <v>415</v>
      </c>
      <c r="C12" s="287">
        <f>SUM(D12:F12)</f>
        <v>2002</v>
      </c>
      <c r="D12" s="209">
        <v>1497</v>
      </c>
      <c r="E12" s="40">
        <v>487</v>
      </c>
      <c r="F12" s="257">
        <v>18</v>
      </c>
      <c r="G12" s="253">
        <f>SUM(H12:K12)</f>
        <v>2002</v>
      </c>
      <c r="H12" s="209">
        <v>1780</v>
      </c>
      <c r="I12" s="40">
        <v>189</v>
      </c>
      <c r="J12" s="40">
        <v>4</v>
      </c>
      <c r="K12" s="311">
        <v>29</v>
      </c>
    </row>
    <row r="13" spans="1:11" s="12" customFormat="1" ht="15.75" customHeight="1">
      <c r="A13" s="394" t="s">
        <v>58</v>
      </c>
      <c r="B13" s="289">
        <f t="shared" ref="B13:K13" si="4">SUM(B14:B15)</f>
        <v>21</v>
      </c>
      <c r="C13" s="252">
        <f t="shared" si="4"/>
        <v>1513</v>
      </c>
      <c r="D13" s="234">
        <f t="shared" si="4"/>
        <v>1120</v>
      </c>
      <c r="E13" s="5">
        <f t="shared" si="4"/>
        <v>393</v>
      </c>
      <c r="F13" s="235">
        <f t="shared" si="4"/>
        <v>0</v>
      </c>
      <c r="G13" s="252">
        <f t="shared" si="4"/>
        <v>1513</v>
      </c>
      <c r="H13" s="234">
        <f t="shared" si="4"/>
        <v>1352</v>
      </c>
      <c r="I13" s="5">
        <f t="shared" si="4"/>
        <v>133</v>
      </c>
      <c r="J13" s="5">
        <f t="shared" si="4"/>
        <v>0</v>
      </c>
      <c r="K13" s="395">
        <f t="shared" si="4"/>
        <v>28</v>
      </c>
    </row>
    <row r="14" spans="1:11" s="13" customFormat="1" ht="15.75" customHeight="1">
      <c r="A14" s="397" t="s">
        <v>38</v>
      </c>
      <c r="B14" s="291">
        <v>21</v>
      </c>
      <c r="C14" s="288">
        <f>SUM(D14:F14)</f>
        <v>255</v>
      </c>
      <c r="D14" s="236">
        <v>213</v>
      </c>
      <c r="E14" s="29">
        <v>42</v>
      </c>
      <c r="F14" s="237"/>
      <c r="G14" s="253">
        <f>SUM(H14:K14)</f>
        <v>255</v>
      </c>
      <c r="H14" s="236">
        <v>236</v>
      </c>
      <c r="I14" s="29">
        <v>14</v>
      </c>
      <c r="J14" s="29"/>
      <c r="K14" s="398">
        <v>5</v>
      </c>
    </row>
    <row r="15" spans="1:11" s="22" customFormat="1" ht="15.75" customHeight="1">
      <c r="A15" s="399" t="s">
        <v>70</v>
      </c>
      <c r="B15" s="292"/>
      <c r="C15" s="288">
        <f>SUM(D15:F15)</f>
        <v>1258</v>
      </c>
      <c r="D15" s="236">
        <v>907</v>
      </c>
      <c r="E15" s="29">
        <v>351</v>
      </c>
      <c r="F15" s="237"/>
      <c r="G15" s="253">
        <f>SUM(H15:K15)</f>
        <v>1258</v>
      </c>
      <c r="H15" s="236">
        <v>1116</v>
      </c>
      <c r="I15" s="29">
        <v>119</v>
      </c>
      <c r="J15" s="29"/>
      <c r="K15" s="398">
        <v>23</v>
      </c>
    </row>
    <row r="16" spans="1:11" s="16" customFormat="1" ht="15.75" customHeight="1">
      <c r="A16" s="400" t="s">
        <v>59</v>
      </c>
      <c r="B16" s="289">
        <f t="shared" ref="B16:K16" si="5">SUM(B17:B18)</f>
        <v>154</v>
      </c>
      <c r="C16" s="252">
        <f t="shared" si="5"/>
        <v>830</v>
      </c>
      <c r="D16" s="234">
        <f t="shared" si="5"/>
        <v>632</v>
      </c>
      <c r="E16" s="5">
        <f t="shared" si="5"/>
        <v>198</v>
      </c>
      <c r="F16" s="235">
        <f t="shared" si="5"/>
        <v>0</v>
      </c>
      <c r="G16" s="252">
        <f t="shared" si="5"/>
        <v>830</v>
      </c>
      <c r="H16" s="234">
        <f t="shared" si="5"/>
        <v>784</v>
      </c>
      <c r="I16" s="5">
        <f t="shared" si="5"/>
        <v>44</v>
      </c>
      <c r="J16" s="5">
        <f t="shared" si="5"/>
        <v>1</v>
      </c>
      <c r="K16" s="395">
        <f t="shared" si="5"/>
        <v>1</v>
      </c>
    </row>
    <row r="17" spans="1:11" s="17" customFormat="1" ht="15.75" customHeight="1">
      <c r="A17" s="397" t="s">
        <v>39</v>
      </c>
      <c r="B17" s="293">
        <v>22</v>
      </c>
      <c r="C17" s="288">
        <f>SUM(D17:F17)</f>
        <v>132</v>
      </c>
      <c r="D17" s="238">
        <v>98</v>
      </c>
      <c r="E17" s="35">
        <v>34</v>
      </c>
      <c r="F17" s="239"/>
      <c r="G17" s="253">
        <f>SUM(H17:K17)</f>
        <v>132</v>
      </c>
      <c r="H17" s="238">
        <v>132</v>
      </c>
      <c r="I17" s="35"/>
      <c r="J17" s="35"/>
      <c r="K17" s="401"/>
    </row>
    <row r="18" spans="1:11" s="25" customFormat="1" ht="15.75" customHeight="1">
      <c r="A18" s="399" t="s">
        <v>71</v>
      </c>
      <c r="B18" s="294">
        <v>132</v>
      </c>
      <c r="C18" s="288">
        <f>SUM(D18:F18)</f>
        <v>698</v>
      </c>
      <c r="D18" s="240">
        <v>534</v>
      </c>
      <c r="E18" s="38">
        <v>164</v>
      </c>
      <c r="F18" s="241"/>
      <c r="G18" s="253">
        <f>SUM(H18:K18)</f>
        <v>698</v>
      </c>
      <c r="H18" s="240">
        <v>652</v>
      </c>
      <c r="I18" s="38">
        <v>44</v>
      </c>
      <c r="J18" s="38">
        <v>1</v>
      </c>
      <c r="K18" s="402">
        <v>1</v>
      </c>
    </row>
    <row r="19" spans="1:11" s="12" customFormat="1" ht="15.75" customHeight="1">
      <c r="A19" s="394" t="s">
        <v>60</v>
      </c>
      <c r="B19" s="289">
        <f t="shared" ref="B19:K19" si="6">SUM(B20:B21)</f>
        <v>220</v>
      </c>
      <c r="C19" s="252">
        <f t="shared" si="6"/>
        <v>1272</v>
      </c>
      <c r="D19" s="234">
        <f>SUM(D20:D21)</f>
        <v>979</v>
      </c>
      <c r="E19" s="5">
        <f>SUM(E20:E21)</f>
        <v>277</v>
      </c>
      <c r="F19" s="235">
        <f t="shared" si="6"/>
        <v>16</v>
      </c>
      <c r="G19" s="252">
        <f t="shared" si="6"/>
        <v>1272</v>
      </c>
      <c r="H19" s="234">
        <f t="shared" si="6"/>
        <v>1128</v>
      </c>
      <c r="I19" s="5">
        <f t="shared" si="6"/>
        <v>111</v>
      </c>
      <c r="J19" s="5">
        <f t="shared" si="6"/>
        <v>5</v>
      </c>
      <c r="K19" s="395">
        <f t="shared" si="6"/>
        <v>28</v>
      </c>
    </row>
    <row r="20" spans="1:11" s="13" customFormat="1" ht="15.75" customHeight="1">
      <c r="A20" s="403" t="s">
        <v>72</v>
      </c>
      <c r="B20" s="291">
        <v>22</v>
      </c>
      <c r="C20" s="288">
        <f>SUM(D20:F20)</f>
        <v>195</v>
      </c>
      <c r="D20" s="242">
        <v>144</v>
      </c>
      <c r="E20" s="6">
        <v>45</v>
      </c>
      <c r="F20" s="243">
        <v>6</v>
      </c>
      <c r="G20" s="253">
        <f>SUM(H20:K20)</f>
        <v>195</v>
      </c>
      <c r="H20" s="242">
        <v>187</v>
      </c>
      <c r="I20" s="6">
        <v>6</v>
      </c>
      <c r="J20" s="6"/>
      <c r="K20" s="404">
        <v>2</v>
      </c>
    </row>
    <row r="21" spans="1:11" s="22" customFormat="1" ht="15.75" customHeight="1">
      <c r="A21" s="399" t="s">
        <v>73</v>
      </c>
      <c r="B21" s="292">
        <v>198</v>
      </c>
      <c r="C21" s="288">
        <f>SUM(D21:F21)</f>
        <v>1077</v>
      </c>
      <c r="D21" s="236">
        <v>835</v>
      </c>
      <c r="E21" s="29">
        <v>232</v>
      </c>
      <c r="F21" s="237">
        <v>10</v>
      </c>
      <c r="G21" s="253">
        <f>SUM(H21:K21)</f>
        <v>1077</v>
      </c>
      <c r="H21" s="236">
        <v>941</v>
      </c>
      <c r="I21" s="29">
        <v>105</v>
      </c>
      <c r="J21" s="29">
        <v>5</v>
      </c>
      <c r="K21" s="398">
        <v>26</v>
      </c>
    </row>
    <row r="22" spans="1:11" s="12" customFormat="1" ht="15.75" customHeight="1">
      <c r="A22" s="394" t="s">
        <v>144</v>
      </c>
      <c r="B22" s="289">
        <f t="shared" ref="B22:K22" si="7">SUM(B23:B24)</f>
        <v>138</v>
      </c>
      <c r="C22" s="252">
        <f t="shared" si="7"/>
        <v>673</v>
      </c>
      <c r="D22" s="234">
        <f t="shared" si="7"/>
        <v>508</v>
      </c>
      <c r="E22" s="5">
        <f t="shared" si="7"/>
        <v>164</v>
      </c>
      <c r="F22" s="235">
        <f t="shared" si="7"/>
        <v>1</v>
      </c>
      <c r="G22" s="252">
        <f>SUM(G23:G24)</f>
        <v>673</v>
      </c>
      <c r="H22" s="234">
        <f t="shared" si="7"/>
        <v>663</v>
      </c>
      <c r="I22" s="5">
        <f t="shared" si="7"/>
        <v>6</v>
      </c>
      <c r="J22" s="5">
        <f t="shared" si="7"/>
        <v>2</v>
      </c>
      <c r="K22" s="395">
        <f t="shared" si="7"/>
        <v>2</v>
      </c>
    </row>
    <row r="23" spans="1:11" s="18" customFormat="1" ht="15.75" customHeight="1">
      <c r="A23" s="405" t="s">
        <v>41</v>
      </c>
      <c r="B23" s="295">
        <v>29</v>
      </c>
      <c r="C23" s="288">
        <f>SUM(D23:F23)</f>
        <v>214</v>
      </c>
      <c r="D23" s="244">
        <v>163</v>
      </c>
      <c r="E23" s="42">
        <v>51</v>
      </c>
      <c r="F23" s="245"/>
      <c r="G23" s="253">
        <f>SUM(H23:K23)</f>
        <v>214</v>
      </c>
      <c r="H23" s="244">
        <v>210</v>
      </c>
      <c r="I23" s="42">
        <v>2</v>
      </c>
      <c r="J23" s="42"/>
      <c r="K23" s="406">
        <v>2</v>
      </c>
    </row>
    <row r="24" spans="1:11" s="22" customFormat="1" ht="15.75" customHeight="1">
      <c r="A24" s="399" t="s">
        <v>74</v>
      </c>
      <c r="B24" s="292">
        <v>109</v>
      </c>
      <c r="C24" s="288">
        <f>SUM(D24:F24)</f>
        <v>459</v>
      </c>
      <c r="D24" s="236">
        <v>345</v>
      </c>
      <c r="E24" s="29">
        <v>113</v>
      </c>
      <c r="F24" s="237">
        <v>1</v>
      </c>
      <c r="G24" s="253">
        <f>SUM(H24:K24)</f>
        <v>459</v>
      </c>
      <c r="H24" s="236">
        <v>453</v>
      </c>
      <c r="I24" s="29">
        <v>4</v>
      </c>
      <c r="J24" s="29">
        <v>2</v>
      </c>
      <c r="K24" s="398"/>
    </row>
    <row r="25" spans="1:11" s="12" customFormat="1" ht="15.75" customHeight="1">
      <c r="A25" s="394" t="s">
        <v>61</v>
      </c>
      <c r="B25" s="289">
        <f t="shared" ref="B25:K25" si="8">SUM(B26:B27)</f>
        <v>94</v>
      </c>
      <c r="C25" s="252">
        <f t="shared" si="8"/>
        <v>686</v>
      </c>
      <c r="D25" s="234">
        <f t="shared" si="8"/>
        <v>535</v>
      </c>
      <c r="E25" s="5">
        <f t="shared" si="8"/>
        <v>151</v>
      </c>
      <c r="F25" s="235">
        <f t="shared" si="8"/>
        <v>0</v>
      </c>
      <c r="G25" s="252">
        <f t="shared" si="8"/>
        <v>686</v>
      </c>
      <c r="H25" s="234">
        <f t="shared" si="8"/>
        <v>656</v>
      </c>
      <c r="I25" s="5">
        <f t="shared" si="8"/>
        <v>24</v>
      </c>
      <c r="J25" s="5">
        <f t="shared" si="8"/>
        <v>0</v>
      </c>
      <c r="K25" s="395">
        <f t="shared" si="8"/>
        <v>6</v>
      </c>
    </row>
    <row r="26" spans="1:11" s="13" customFormat="1" ht="15.75" customHeight="1">
      <c r="A26" s="397" t="s">
        <v>42</v>
      </c>
      <c r="B26" s="291">
        <v>19</v>
      </c>
      <c r="C26" s="288">
        <f>SUM(D26:F26)</f>
        <v>196</v>
      </c>
      <c r="D26" s="242">
        <v>149</v>
      </c>
      <c r="E26" s="6">
        <v>47</v>
      </c>
      <c r="F26" s="243"/>
      <c r="G26" s="253">
        <f>SUM(H26:K26)</f>
        <v>196</v>
      </c>
      <c r="H26" s="242">
        <v>193</v>
      </c>
      <c r="I26" s="6">
        <v>1</v>
      </c>
      <c r="J26" s="6"/>
      <c r="K26" s="404">
        <v>2</v>
      </c>
    </row>
    <row r="27" spans="1:11" s="22" customFormat="1" ht="15.75" customHeight="1">
      <c r="A27" s="399" t="s">
        <v>76</v>
      </c>
      <c r="B27" s="292">
        <v>75</v>
      </c>
      <c r="C27" s="288">
        <f>SUM(D27:F27)</f>
        <v>490</v>
      </c>
      <c r="D27" s="236">
        <v>386</v>
      </c>
      <c r="E27" s="29">
        <v>104</v>
      </c>
      <c r="F27" s="237"/>
      <c r="G27" s="253">
        <f>SUM(H27:K27)</f>
        <v>490</v>
      </c>
      <c r="H27" s="236">
        <v>463</v>
      </c>
      <c r="I27" s="29">
        <v>23</v>
      </c>
      <c r="J27" s="29"/>
      <c r="K27" s="398">
        <v>4</v>
      </c>
    </row>
    <row r="28" spans="1:11" s="12" customFormat="1" ht="15.75" customHeight="1">
      <c r="A28" s="394" t="s">
        <v>62</v>
      </c>
      <c r="B28" s="289">
        <f t="shared" ref="B28:K28" si="9">SUM(B29:B30)</f>
        <v>97</v>
      </c>
      <c r="C28" s="252">
        <f t="shared" si="9"/>
        <v>621</v>
      </c>
      <c r="D28" s="234">
        <f t="shared" si="9"/>
        <v>479</v>
      </c>
      <c r="E28" s="5">
        <f t="shared" si="9"/>
        <v>142</v>
      </c>
      <c r="F28" s="235">
        <f t="shared" si="9"/>
        <v>0</v>
      </c>
      <c r="G28" s="252">
        <f t="shared" si="9"/>
        <v>621</v>
      </c>
      <c r="H28" s="234">
        <f t="shared" si="9"/>
        <v>572</v>
      </c>
      <c r="I28" s="5">
        <f t="shared" si="9"/>
        <v>42</v>
      </c>
      <c r="J28" s="5">
        <f t="shared" si="9"/>
        <v>1</v>
      </c>
      <c r="K28" s="395">
        <f t="shared" si="9"/>
        <v>6</v>
      </c>
    </row>
    <row r="29" spans="1:11" s="13" customFormat="1" ht="15.75" customHeight="1">
      <c r="A29" s="397" t="s">
        <v>77</v>
      </c>
      <c r="B29" s="291">
        <v>16</v>
      </c>
      <c r="C29" s="288">
        <f>SUM(D29:F29)</f>
        <v>130</v>
      </c>
      <c r="D29" s="242">
        <v>96</v>
      </c>
      <c r="E29" s="6">
        <v>34</v>
      </c>
      <c r="F29" s="243"/>
      <c r="G29" s="253">
        <f>SUM(H29:K29)</f>
        <v>130</v>
      </c>
      <c r="H29" s="242">
        <v>120</v>
      </c>
      <c r="I29" s="6">
        <v>6</v>
      </c>
      <c r="J29" s="6"/>
      <c r="K29" s="404">
        <v>4</v>
      </c>
    </row>
    <row r="30" spans="1:11" s="22" customFormat="1" ht="15.75" customHeight="1">
      <c r="A30" s="399" t="s">
        <v>79</v>
      </c>
      <c r="B30" s="292">
        <v>81</v>
      </c>
      <c r="C30" s="288">
        <f>SUM(D30:F30)</f>
        <v>491</v>
      </c>
      <c r="D30" s="236">
        <v>383</v>
      </c>
      <c r="E30" s="29">
        <v>108</v>
      </c>
      <c r="F30" s="237"/>
      <c r="G30" s="253">
        <f>SUM(H30:K30)</f>
        <v>491</v>
      </c>
      <c r="H30" s="236">
        <v>452</v>
      </c>
      <c r="I30" s="29">
        <v>36</v>
      </c>
      <c r="J30" s="29">
        <v>1</v>
      </c>
      <c r="K30" s="398">
        <v>2</v>
      </c>
    </row>
    <row r="31" spans="1:11" s="12" customFormat="1" ht="15.75" customHeight="1">
      <c r="A31" s="394" t="s">
        <v>199</v>
      </c>
      <c r="B31" s="289">
        <f>B32</f>
        <v>20</v>
      </c>
      <c r="C31" s="252">
        <f t="shared" ref="C31:K31" si="10">C32</f>
        <v>201</v>
      </c>
      <c r="D31" s="234">
        <f t="shared" si="10"/>
        <v>91</v>
      </c>
      <c r="E31" s="5">
        <f t="shared" si="10"/>
        <v>31</v>
      </c>
      <c r="F31" s="235">
        <f t="shared" si="10"/>
        <v>79</v>
      </c>
      <c r="G31" s="252">
        <f t="shared" si="10"/>
        <v>201</v>
      </c>
      <c r="H31" s="234">
        <f t="shared" si="10"/>
        <v>199</v>
      </c>
      <c r="I31" s="5">
        <f t="shared" si="10"/>
        <v>2</v>
      </c>
      <c r="J31" s="5">
        <f t="shared" si="10"/>
        <v>0</v>
      </c>
      <c r="K31" s="395">
        <f t="shared" si="10"/>
        <v>0</v>
      </c>
    </row>
    <row r="32" spans="1:11" s="13" customFormat="1" ht="15.75" customHeight="1">
      <c r="A32" s="407" t="s">
        <v>200</v>
      </c>
      <c r="B32" s="291">
        <v>20</v>
      </c>
      <c r="C32" s="288">
        <f>SUM(D32:F32)</f>
        <v>201</v>
      </c>
      <c r="D32" s="242">
        <v>91</v>
      </c>
      <c r="E32" s="6">
        <v>31</v>
      </c>
      <c r="F32" s="243">
        <v>79</v>
      </c>
      <c r="G32" s="253">
        <f>SUM(H32:K32)</f>
        <v>201</v>
      </c>
      <c r="H32" s="242">
        <v>199</v>
      </c>
      <c r="I32" s="6">
        <v>2</v>
      </c>
      <c r="J32" s="6"/>
      <c r="K32" s="404"/>
    </row>
    <row r="33" spans="1:11" s="12" customFormat="1" ht="15.75" customHeight="1">
      <c r="A33" s="394" t="s">
        <v>135</v>
      </c>
      <c r="B33" s="289">
        <f t="shared" ref="B33:K33" si="11">SUM(B34:B35)</f>
        <v>626</v>
      </c>
      <c r="C33" s="252">
        <f t="shared" si="11"/>
        <v>4360</v>
      </c>
      <c r="D33" s="234">
        <f t="shared" si="11"/>
        <v>3190</v>
      </c>
      <c r="E33" s="5">
        <f t="shared" si="11"/>
        <v>916</v>
      </c>
      <c r="F33" s="235">
        <f t="shared" si="11"/>
        <v>254</v>
      </c>
      <c r="G33" s="252">
        <f t="shared" si="11"/>
        <v>4360</v>
      </c>
      <c r="H33" s="234">
        <f t="shared" si="11"/>
        <v>4067</v>
      </c>
      <c r="I33" s="5">
        <f t="shared" si="11"/>
        <v>238</v>
      </c>
      <c r="J33" s="5">
        <f t="shared" si="11"/>
        <v>4</v>
      </c>
      <c r="K33" s="395">
        <f t="shared" si="11"/>
        <v>51</v>
      </c>
    </row>
    <row r="34" spans="1:11" s="13" customFormat="1" ht="15.75" customHeight="1">
      <c r="A34" s="397" t="s">
        <v>43</v>
      </c>
      <c r="B34" s="291">
        <v>31</v>
      </c>
      <c r="C34" s="288">
        <f>SUM(D34:F34)</f>
        <v>363</v>
      </c>
      <c r="D34" s="236">
        <v>296</v>
      </c>
      <c r="E34" s="29">
        <v>45</v>
      </c>
      <c r="F34" s="237">
        <v>22</v>
      </c>
      <c r="G34" s="253">
        <f>SUM(H34:K34)</f>
        <v>363</v>
      </c>
      <c r="H34" s="242">
        <v>351</v>
      </c>
      <c r="I34" s="6">
        <v>5</v>
      </c>
      <c r="J34" s="6"/>
      <c r="K34" s="404">
        <v>7</v>
      </c>
    </row>
    <row r="35" spans="1:11" s="22" customFormat="1" ht="15.75" customHeight="1">
      <c r="A35" s="399" t="s">
        <v>81</v>
      </c>
      <c r="B35" s="292">
        <v>595</v>
      </c>
      <c r="C35" s="288">
        <f>SUM(D35:F35)</f>
        <v>3997</v>
      </c>
      <c r="D35" s="236">
        <v>2894</v>
      </c>
      <c r="E35" s="29">
        <v>871</v>
      </c>
      <c r="F35" s="237">
        <v>232</v>
      </c>
      <c r="G35" s="253">
        <f>SUM(H35:K35)</f>
        <v>3997</v>
      </c>
      <c r="H35" s="236">
        <v>3716</v>
      </c>
      <c r="I35" s="29">
        <v>233</v>
      </c>
      <c r="J35" s="29">
        <v>4</v>
      </c>
      <c r="K35" s="398">
        <v>44</v>
      </c>
    </row>
    <row r="36" spans="1:11" s="12" customFormat="1" ht="15.75" customHeight="1">
      <c r="A36" s="394" t="s">
        <v>143</v>
      </c>
      <c r="B36" s="289">
        <f t="shared" ref="B36:K36" si="12">SUM(B37:B38)</f>
        <v>3283</v>
      </c>
      <c r="C36" s="252">
        <f t="shared" si="12"/>
        <v>1799</v>
      </c>
      <c r="D36" s="234">
        <f t="shared" si="12"/>
        <v>1399</v>
      </c>
      <c r="E36" s="5">
        <f t="shared" si="12"/>
        <v>399</v>
      </c>
      <c r="F36" s="235">
        <f t="shared" si="12"/>
        <v>1</v>
      </c>
      <c r="G36" s="252">
        <f t="shared" si="12"/>
        <v>1799</v>
      </c>
      <c r="H36" s="234">
        <f t="shared" si="12"/>
        <v>1670</v>
      </c>
      <c r="I36" s="5">
        <f t="shared" si="12"/>
        <v>114</v>
      </c>
      <c r="J36" s="5">
        <f t="shared" si="12"/>
        <v>4</v>
      </c>
      <c r="K36" s="395">
        <f t="shared" si="12"/>
        <v>11</v>
      </c>
    </row>
    <row r="37" spans="1:11" s="13" customFormat="1" ht="15.75" customHeight="1">
      <c r="A37" s="399" t="s">
        <v>130</v>
      </c>
      <c r="B37" s="292">
        <v>21</v>
      </c>
      <c r="C37" s="288">
        <f>SUM(D37:F37)</f>
        <v>168</v>
      </c>
      <c r="D37" s="246">
        <v>125</v>
      </c>
      <c r="E37" s="29">
        <v>43</v>
      </c>
      <c r="F37" s="237"/>
      <c r="G37" s="253">
        <f>SUM(H37:K37)</f>
        <v>168</v>
      </c>
      <c r="H37" s="236">
        <v>162</v>
      </c>
      <c r="I37" s="29">
        <v>5</v>
      </c>
      <c r="J37" s="29"/>
      <c r="K37" s="398">
        <v>1</v>
      </c>
    </row>
    <row r="38" spans="1:11" s="22" customFormat="1" ht="15.75" customHeight="1">
      <c r="A38" s="399" t="s">
        <v>82</v>
      </c>
      <c r="B38" s="292">
        <v>3262</v>
      </c>
      <c r="C38" s="288">
        <f>SUM(D38:F38)</f>
        <v>1631</v>
      </c>
      <c r="D38" s="247">
        <v>1274</v>
      </c>
      <c r="E38" s="29">
        <v>356</v>
      </c>
      <c r="F38" s="237">
        <v>1</v>
      </c>
      <c r="G38" s="253">
        <f>SUM(H38:K38)</f>
        <v>1631</v>
      </c>
      <c r="H38" s="236">
        <v>1508</v>
      </c>
      <c r="I38" s="29">
        <v>109</v>
      </c>
      <c r="J38" s="29">
        <v>4</v>
      </c>
      <c r="K38" s="398">
        <v>10</v>
      </c>
    </row>
    <row r="39" spans="1:11" s="12" customFormat="1" ht="15.75" customHeight="1">
      <c r="A39" s="394" t="s">
        <v>45</v>
      </c>
      <c r="B39" s="289">
        <f t="shared" ref="B39:K39" si="13">SUM(B40:B41)</f>
        <v>225</v>
      </c>
      <c r="C39" s="252">
        <f t="shared" si="13"/>
        <v>1216</v>
      </c>
      <c r="D39" s="234">
        <f t="shared" si="13"/>
        <v>951</v>
      </c>
      <c r="E39" s="5">
        <f t="shared" si="13"/>
        <v>257</v>
      </c>
      <c r="F39" s="235">
        <f t="shared" si="13"/>
        <v>8</v>
      </c>
      <c r="G39" s="252">
        <f t="shared" si="13"/>
        <v>1216</v>
      </c>
      <c r="H39" s="234">
        <f t="shared" si="13"/>
        <v>1132</v>
      </c>
      <c r="I39" s="5">
        <f t="shared" si="13"/>
        <v>55</v>
      </c>
      <c r="J39" s="5">
        <f t="shared" si="13"/>
        <v>2</v>
      </c>
      <c r="K39" s="395">
        <f t="shared" si="13"/>
        <v>27</v>
      </c>
    </row>
    <row r="40" spans="1:11" s="13" customFormat="1" ht="15.75" customHeight="1">
      <c r="A40" s="397" t="s">
        <v>44</v>
      </c>
      <c r="B40" s="296">
        <v>16</v>
      </c>
      <c r="C40" s="288">
        <f>SUM(D40:F40)</f>
        <v>147</v>
      </c>
      <c r="D40" s="236">
        <v>114</v>
      </c>
      <c r="E40" s="148">
        <v>33</v>
      </c>
      <c r="F40" s="248"/>
      <c r="G40" s="253">
        <f>SUM(H40:K40)</f>
        <v>147</v>
      </c>
      <c r="H40" s="246">
        <v>145</v>
      </c>
      <c r="I40" s="148">
        <v>2</v>
      </c>
      <c r="J40" s="148"/>
      <c r="K40" s="408"/>
    </row>
    <row r="41" spans="1:11" s="22" customFormat="1" ht="15.75" customHeight="1">
      <c r="A41" s="399" t="s">
        <v>121</v>
      </c>
      <c r="B41" s="297">
        <v>209</v>
      </c>
      <c r="C41" s="288">
        <f>SUM(D41:F41)</f>
        <v>1069</v>
      </c>
      <c r="D41" s="236">
        <v>837</v>
      </c>
      <c r="E41" s="149">
        <v>224</v>
      </c>
      <c r="F41" s="249">
        <v>8</v>
      </c>
      <c r="G41" s="253">
        <f>SUM(H41:K41)</f>
        <v>1069</v>
      </c>
      <c r="H41" s="247">
        <v>987</v>
      </c>
      <c r="I41" s="149">
        <v>53</v>
      </c>
      <c r="J41" s="149">
        <v>2</v>
      </c>
      <c r="K41" s="409">
        <v>27</v>
      </c>
    </row>
    <row r="42" spans="1:11" s="12" customFormat="1" ht="15.75" customHeight="1">
      <c r="A42" s="394" t="s">
        <v>47</v>
      </c>
      <c r="B42" s="289">
        <f t="shared" ref="B42:K42" si="14">SUM(B43:B44)</f>
        <v>261</v>
      </c>
      <c r="C42" s="252">
        <f t="shared" si="14"/>
        <v>1712</v>
      </c>
      <c r="D42" s="234">
        <f t="shared" si="14"/>
        <v>1313</v>
      </c>
      <c r="E42" s="5">
        <f t="shared" si="14"/>
        <v>364</v>
      </c>
      <c r="F42" s="235">
        <f t="shared" si="14"/>
        <v>35</v>
      </c>
      <c r="G42" s="252">
        <f t="shared" si="14"/>
        <v>1712</v>
      </c>
      <c r="H42" s="234">
        <f t="shared" si="14"/>
        <v>1549</v>
      </c>
      <c r="I42" s="5">
        <f t="shared" si="14"/>
        <v>137</v>
      </c>
      <c r="J42" s="5">
        <f t="shared" si="14"/>
        <v>7</v>
      </c>
      <c r="K42" s="395">
        <f t="shared" si="14"/>
        <v>19</v>
      </c>
    </row>
    <row r="43" spans="1:11" s="13" customFormat="1" ht="15.75" customHeight="1">
      <c r="A43" s="397" t="s">
        <v>46</v>
      </c>
      <c r="B43" s="291">
        <v>24</v>
      </c>
      <c r="C43" s="288">
        <f>SUM(D43:F43)</f>
        <v>178</v>
      </c>
      <c r="D43" s="242">
        <v>127</v>
      </c>
      <c r="E43" s="6">
        <v>51</v>
      </c>
      <c r="F43" s="243"/>
      <c r="G43" s="253">
        <f>SUM(H43:K43)</f>
        <v>178</v>
      </c>
      <c r="H43" s="242">
        <v>177</v>
      </c>
      <c r="I43" s="6">
        <v>1</v>
      </c>
      <c r="J43" s="6"/>
      <c r="K43" s="404"/>
    </row>
    <row r="44" spans="1:11" s="22" customFormat="1" ht="15.75" customHeight="1">
      <c r="A44" s="399" t="s">
        <v>84</v>
      </c>
      <c r="B44" s="292">
        <v>237</v>
      </c>
      <c r="C44" s="288">
        <f>SUM(D44:F44)</f>
        <v>1534</v>
      </c>
      <c r="D44" s="236">
        <v>1186</v>
      </c>
      <c r="E44" s="29">
        <v>313</v>
      </c>
      <c r="F44" s="237">
        <v>35</v>
      </c>
      <c r="G44" s="253">
        <f>SUM(H44:K44)</f>
        <v>1534</v>
      </c>
      <c r="H44" s="236">
        <v>1372</v>
      </c>
      <c r="I44" s="29">
        <v>136</v>
      </c>
      <c r="J44" s="29">
        <v>7</v>
      </c>
      <c r="K44" s="398">
        <v>19</v>
      </c>
    </row>
    <row r="45" spans="1:11" s="12" customFormat="1" ht="15.75" customHeight="1">
      <c r="A45" s="394" t="s">
        <v>49</v>
      </c>
      <c r="B45" s="289">
        <f t="shared" ref="B45:K45" si="15">SUM(B46:B47)</f>
        <v>270</v>
      </c>
      <c r="C45" s="252">
        <f t="shared" si="15"/>
        <v>1829</v>
      </c>
      <c r="D45" s="234">
        <f t="shared" si="15"/>
        <v>1414</v>
      </c>
      <c r="E45" s="5">
        <f t="shared" si="15"/>
        <v>397</v>
      </c>
      <c r="F45" s="235">
        <f t="shared" si="15"/>
        <v>18</v>
      </c>
      <c r="G45" s="252">
        <f t="shared" si="15"/>
        <v>1829</v>
      </c>
      <c r="H45" s="234">
        <f t="shared" si="15"/>
        <v>1726</v>
      </c>
      <c r="I45" s="5">
        <f t="shared" si="15"/>
        <v>90</v>
      </c>
      <c r="J45" s="5">
        <f t="shared" si="15"/>
        <v>3</v>
      </c>
      <c r="K45" s="395">
        <f t="shared" si="15"/>
        <v>10</v>
      </c>
    </row>
    <row r="46" spans="1:11" s="13" customFormat="1" ht="15.75" customHeight="1">
      <c r="A46" s="399" t="s">
        <v>123</v>
      </c>
      <c r="B46" s="292">
        <v>17</v>
      </c>
      <c r="C46" s="288">
        <f>SUM(D46:F46)</f>
        <v>196</v>
      </c>
      <c r="D46" s="236">
        <v>158</v>
      </c>
      <c r="E46" s="29">
        <v>38</v>
      </c>
      <c r="F46" s="237"/>
      <c r="G46" s="253">
        <f>SUM(H46:K46)</f>
        <v>196</v>
      </c>
      <c r="H46" s="236">
        <v>196</v>
      </c>
      <c r="I46" s="29"/>
      <c r="J46" s="29"/>
      <c r="K46" s="398"/>
    </row>
    <row r="47" spans="1:11" s="22" customFormat="1" ht="15.75" customHeight="1">
      <c r="A47" s="399" t="s">
        <v>86</v>
      </c>
      <c r="B47" s="292">
        <v>253</v>
      </c>
      <c r="C47" s="288">
        <f>SUM(D47:F47)</f>
        <v>1633</v>
      </c>
      <c r="D47" s="236">
        <v>1256</v>
      </c>
      <c r="E47" s="29">
        <v>359</v>
      </c>
      <c r="F47" s="237">
        <v>18</v>
      </c>
      <c r="G47" s="253">
        <f>SUM(H47:K47)</f>
        <v>1633</v>
      </c>
      <c r="H47" s="236">
        <v>1530</v>
      </c>
      <c r="I47" s="29">
        <v>90</v>
      </c>
      <c r="J47" s="29">
        <v>3</v>
      </c>
      <c r="K47" s="398">
        <v>10</v>
      </c>
    </row>
    <row r="48" spans="1:11" s="12" customFormat="1" ht="15.75" customHeight="1">
      <c r="A48" s="394" t="s">
        <v>51</v>
      </c>
      <c r="B48" s="289">
        <f t="shared" ref="B48:K48" si="16">SUM(B49:B50)</f>
        <v>462</v>
      </c>
      <c r="C48" s="252">
        <f t="shared" si="16"/>
        <v>2212</v>
      </c>
      <c r="D48" s="234">
        <f t="shared" si="16"/>
        <v>1762</v>
      </c>
      <c r="E48" s="5">
        <f>SUM(E49:E50)</f>
        <v>436</v>
      </c>
      <c r="F48" s="235">
        <f t="shared" si="16"/>
        <v>14</v>
      </c>
      <c r="G48" s="252">
        <f t="shared" si="16"/>
        <v>2212</v>
      </c>
      <c r="H48" s="234">
        <f t="shared" si="16"/>
        <v>2085</v>
      </c>
      <c r="I48" s="5">
        <f t="shared" si="16"/>
        <v>97</v>
      </c>
      <c r="J48" s="5">
        <f t="shared" si="16"/>
        <v>14</v>
      </c>
      <c r="K48" s="395">
        <f t="shared" si="16"/>
        <v>16</v>
      </c>
    </row>
    <row r="49" spans="1:11" s="13" customFormat="1" ht="15.75" customHeight="1">
      <c r="A49" s="397" t="s">
        <v>50</v>
      </c>
      <c r="B49" s="291">
        <v>32</v>
      </c>
      <c r="C49" s="288">
        <f>SUM(D49:F49)</f>
        <v>168</v>
      </c>
      <c r="D49" s="242">
        <v>140</v>
      </c>
      <c r="E49" s="6">
        <v>28</v>
      </c>
      <c r="F49" s="243"/>
      <c r="G49" s="253">
        <f>SUM(H49:K49)</f>
        <v>168</v>
      </c>
      <c r="H49" s="242">
        <v>168</v>
      </c>
      <c r="I49" s="6"/>
      <c r="J49" s="6"/>
      <c r="K49" s="404"/>
    </row>
    <row r="50" spans="1:11" s="22" customFormat="1" ht="15.75" customHeight="1">
      <c r="A50" s="399" t="s">
        <v>87</v>
      </c>
      <c r="B50" s="292">
        <v>430</v>
      </c>
      <c r="C50" s="288">
        <f>SUM(D50:F50)</f>
        <v>2044</v>
      </c>
      <c r="D50" s="236">
        <v>1622</v>
      </c>
      <c r="E50" s="29">
        <v>408</v>
      </c>
      <c r="F50" s="237">
        <v>14</v>
      </c>
      <c r="G50" s="253">
        <f>SUM(H50:K50)</f>
        <v>2044</v>
      </c>
      <c r="H50" s="236">
        <v>1917</v>
      </c>
      <c r="I50" s="29">
        <v>97</v>
      </c>
      <c r="J50" s="29">
        <v>14</v>
      </c>
      <c r="K50" s="398">
        <v>16</v>
      </c>
    </row>
    <row r="51" spans="1:11" s="12" customFormat="1" ht="15.75" customHeight="1">
      <c r="A51" s="394" t="s">
        <v>53</v>
      </c>
      <c r="B51" s="289">
        <f t="shared" ref="B51:K51" si="17">SUM(B52:B53)</f>
        <v>434</v>
      </c>
      <c r="C51" s="252">
        <f t="shared" si="17"/>
        <v>1808</v>
      </c>
      <c r="D51" s="234">
        <f t="shared" si="17"/>
        <v>1388</v>
      </c>
      <c r="E51" s="5">
        <f t="shared" si="17"/>
        <v>406</v>
      </c>
      <c r="F51" s="235">
        <f t="shared" si="17"/>
        <v>14</v>
      </c>
      <c r="G51" s="252">
        <f t="shared" si="17"/>
        <v>1808</v>
      </c>
      <c r="H51" s="234">
        <f t="shared" si="17"/>
        <v>1682</v>
      </c>
      <c r="I51" s="5">
        <f t="shared" si="17"/>
        <v>110</v>
      </c>
      <c r="J51" s="5">
        <f t="shared" si="17"/>
        <v>6</v>
      </c>
      <c r="K51" s="395">
        <f t="shared" si="17"/>
        <v>10</v>
      </c>
    </row>
    <row r="52" spans="1:11" s="13" customFormat="1" ht="15.75" customHeight="1">
      <c r="A52" s="397" t="s">
        <v>52</v>
      </c>
      <c r="B52" s="291">
        <v>65</v>
      </c>
      <c r="C52" s="288">
        <f>SUM(D52:F52)</f>
        <v>136</v>
      </c>
      <c r="D52" s="242">
        <v>109</v>
      </c>
      <c r="E52" s="6">
        <v>27</v>
      </c>
      <c r="F52" s="243"/>
      <c r="G52" s="253">
        <f>SUM(H52:K52)</f>
        <v>136</v>
      </c>
      <c r="H52" s="242">
        <v>136</v>
      </c>
      <c r="I52" s="6"/>
      <c r="J52" s="6"/>
      <c r="K52" s="404"/>
    </row>
    <row r="53" spans="1:11" s="22" customFormat="1" ht="15.75" customHeight="1">
      <c r="A53" s="399" t="s">
        <v>89</v>
      </c>
      <c r="B53" s="292">
        <v>369</v>
      </c>
      <c r="C53" s="288">
        <f>SUM(D53:F53)</f>
        <v>1672</v>
      </c>
      <c r="D53" s="236">
        <v>1279</v>
      </c>
      <c r="E53" s="29">
        <v>379</v>
      </c>
      <c r="F53" s="237">
        <v>14</v>
      </c>
      <c r="G53" s="253">
        <f>SUM(H53:K53)</f>
        <v>1672</v>
      </c>
      <c r="H53" s="236">
        <v>1546</v>
      </c>
      <c r="I53" s="29">
        <v>110</v>
      </c>
      <c r="J53" s="29">
        <v>6</v>
      </c>
      <c r="K53" s="398">
        <v>10</v>
      </c>
    </row>
    <row r="54" spans="1:11" s="12" customFormat="1" ht="15.75" customHeight="1">
      <c r="A54" s="394" t="s">
        <v>55</v>
      </c>
      <c r="B54" s="289">
        <f t="shared" ref="B54:K54" si="18">SUM(B55:B56)</f>
        <v>342</v>
      </c>
      <c r="C54" s="252">
        <f t="shared" si="18"/>
        <v>2110</v>
      </c>
      <c r="D54" s="234">
        <f t="shared" si="18"/>
        <v>1700</v>
      </c>
      <c r="E54" s="5">
        <f t="shared" si="18"/>
        <v>402</v>
      </c>
      <c r="F54" s="235">
        <f t="shared" si="18"/>
        <v>8</v>
      </c>
      <c r="G54" s="252">
        <f t="shared" si="18"/>
        <v>2110</v>
      </c>
      <c r="H54" s="234">
        <f t="shared" si="18"/>
        <v>1926</v>
      </c>
      <c r="I54" s="5">
        <f t="shared" si="18"/>
        <v>159</v>
      </c>
      <c r="J54" s="5">
        <f t="shared" si="18"/>
        <v>5</v>
      </c>
      <c r="K54" s="395">
        <f t="shared" si="18"/>
        <v>20</v>
      </c>
    </row>
    <row r="55" spans="1:11" s="13" customFormat="1" ht="15.75" customHeight="1">
      <c r="A55" s="397" t="s">
        <v>54</v>
      </c>
      <c r="B55" s="291">
        <v>24</v>
      </c>
      <c r="C55" s="288">
        <f>SUM(D55:F55)</f>
        <v>179</v>
      </c>
      <c r="D55" s="242">
        <v>145</v>
      </c>
      <c r="E55" s="6">
        <v>34</v>
      </c>
      <c r="F55" s="243"/>
      <c r="G55" s="253">
        <f>SUM(H55:K55)</f>
        <v>179</v>
      </c>
      <c r="H55" s="242">
        <v>171</v>
      </c>
      <c r="I55" s="6">
        <v>8</v>
      </c>
      <c r="J55" s="6"/>
      <c r="K55" s="404"/>
    </row>
    <row r="56" spans="1:11" s="22" customFormat="1" ht="15.75" customHeight="1">
      <c r="A56" s="399" t="s">
        <v>91</v>
      </c>
      <c r="B56" s="292">
        <v>318</v>
      </c>
      <c r="C56" s="288">
        <f>SUM(D56:F56)</f>
        <v>1931</v>
      </c>
      <c r="D56" s="236">
        <v>1555</v>
      </c>
      <c r="E56" s="29">
        <v>368</v>
      </c>
      <c r="F56" s="237">
        <v>8</v>
      </c>
      <c r="G56" s="253">
        <f>SUM(H56:K56)</f>
        <v>1931</v>
      </c>
      <c r="H56" s="236">
        <v>1755</v>
      </c>
      <c r="I56" s="29">
        <v>151</v>
      </c>
      <c r="J56" s="29">
        <v>5</v>
      </c>
      <c r="K56" s="398">
        <v>20</v>
      </c>
    </row>
    <row r="57" spans="1:11" s="12" customFormat="1" ht="15.75" customHeight="1">
      <c r="A57" s="394" t="s">
        <v>57</v>
      </c>
      <c r="B57" s="289">
        <f t="shared" ref="B57:K57" si="19">B58</f>
        <v>23</v>
      </c>
      <c r="C57" s="252">
        <f t="shared" si="19"/>
        <v>343</v>
      </c>
      <c r="D57" s="234">
        <f t="shared" si="19"/>
        <v>286</v>
      </c>
      <c r="E57" s="5">
        <f t="shared" si="19"/>
        <v>53</v>
      </c>
      <c r="F57" s="235">
        <f t="shared" si="19"/>
        <v>4</v>
      </c>
      <c r="G57" s="252">
        <f t="shared" si="19"/>
        <v>343</v>
      </c>
      <c r="H57" s="234">
        <f t="shared" si="19"/>
        <v>341</v>
      </c>
      <c r="I57" s="5">
        <f t="shared" si="19"/>
        <v>1</v>
      </c>
      <c r="J57" s="5">
        <f t="shared" si="19"/>
        <v>0</v>
      </c>
      <c r="K57" s="395">
        <f t="shared" si="19"/>
        <v>1</v>
      </c>
    </row>
    <row r="58" spans="1:11" s="13" customFormat="1" ht="30" customHeight="1" thickBot="1">
      <c r="A58" s="410" t="s">
        <v>169</v>
      </c>
      <c r="B58" s="411">
        <v>23</v>
      </c>
      <c r="C58" s="412">
        <f>SUM(D58:F58)</f>
        <v>343</v>
      </c>
      <c r="D58" s="413">
        <v>286</v>
      </c>
      <c r="E58" s="414">
        <v>53</v>
      </c>
      <c r="F58" s="415">
        <v>4</v>
      </c>
      <c r="G58" s="416">
        <f>SUM(H58:K58)</f>
        <v>343</v>
      </c>
      <c r="H58" s="413">
        <v>341</v>
      </c>
      <c r="I58" s="414">
        <v>1</v>
      </c>
      <c r="J58" s="414"/>
      <c r="K58" s="417">
        <v>1</v>
      </c>
    </row>
    <row r="59" spans="1:11" s="13" customFormat="1" ht="18" customHeight="1">
      <c r="A59" s="182" t="s">
        <v>299</v>
      </c>
      <c r="B59" s="182"/>
      <c r="C59" s="182"/>
      <c r="D59" s="182"/>
      <c r="E59" s="182"/>
      <c r="F59" s="182"/>
      <c r="G59" s="182"/>
      <c r="H59" s="183"/>
      <c r="I59" s="183"/>
      <c r="J59" s="183"/>
      <c r="K59" s="183"/>
    </row>
  </sheetData>
  <mergeCells count="6">
    <mergeCell ref="A2:K2"/>
    <mergeCell ref="G5:K5"/>
    <mergeCell ref="B5:B6"/>
    <mergeCell ref="A5:A6"/>
    <mergeCell ref="C5:F5"/>
    <mergeCell ref="A3:K3"/>
  </mergeCells>
  <phoneticPr fontId="3" type="noConversion"/>
  <printOptions horizontalCentered="1"/>
  <pageMargins left="0.59" right="0.6" top="0.61" bottom="0.6" header="0.51181102362204722" footer="0.51181102362204722"/>
  <pageSetup paperSize="9" scale="7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view="pageBreakPreview" zoomScaleNormal="75" zoomScaleSheetLayoutView="85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A2" sqref="A2:L2"/>
    </sheetView>
  </sheetViews>
  <sheetFormatPr defaultRowHeight="13.5"/>
  <cols>
    <col min="1" max="1" width="15.6640625" style="27" customWidth="1"/>
    <col min="2" max="2" width="9.21875" style="27" customWidth="1"/>
    <col min="3" max="4" width="7" style="27" customWidth="1"/>
    <col min="5" max="7" width="7.77734375" style="27" customWidth="1"/>
    <col min="8" max="11" width="7" style="27" customWidth="1"/>
    <col min="12" max="12" width="8.33203125" style="27" customWidth="1"/>
    <col min="13" max="14" width="8.44140625" style="27" customWidth="1"/>
    <col min="15" max="16384" width="8.88671875" style="27"/>
  </cols>
  <sheetData>
    <row r="1" spans="1:16" s="8" customFormat="1" ht="9" customHeight="1">
      <c r="A1" s="52"/>
      <c r="G1" s="9" t="s">
        <v>2</v>
      </c>
      <c r="J1" s="679"/>
      <c r="K1" s="679"/>
    </row>
    <row r="2" spans="1:16" s="24" customFormat="1" ht="22.5" customHeight="1">
      <c r="A2" s="623" t="s">
        <v>158</v>
      </c>
      <c r="B2" s="623"/>
      <c r="C2" s="623"/>
      <c r="D2" s="623"/>
      <c r="E2" s="623"/>
      <c r="F2" s="623"/>
      <c r="G2" s="623"/>
      <c r="H2" s="623"/>
      <c r="I2" s="623"/>
      <c r="J2" s="623"/>
      <c r="K2" s="623"/>
      <c r="L2" s="623"/>
    </row>
    <row r="3" spans="1:16" s="11" customFormat="1" ht="14.25">
      <c r="A3" s="678" t="s">
        <v>304</v>
      </c>
      <c r="B3" s="678"/>
      <c r="C3" s="678"/>
      <c r="D3" s="678"/>
      <c r="E3" s="678"/>
      <c r="F3" s="678"/>
      <c r="G3" s="678"/>
      <c r="H3" s="678"/>
      <c r="I3" s="678"/>
      <c r="J3" s="678"/>
      <c r="K3" s="678"/>
      <c r="L3" s="678"/>
    </row>
    <row r="4" spans="1:16" s="56" customFormat="1" ht="10.5" customHeight="1" thickBot="1">
      <c r="A4" s="55"/>
      <c r="L4" s="61" t="s">
        <v>148</v>
      </c>
    </row>
    <row r="5" spans="1:16" s="13" customFormat="1" ht="15.75" customHeight="1">
      <c r="A5" s="687" t="s">
        <v>1</v>
      </c>
      <c r="B5" s="683" t="s">
        <v>18</v>
      </c>
      <c r="C5" s="683" t="s">
        <v>161</v>
      </c>
      <c r="D5" s="683"/>
      <c r="E5" s="683" t="s">
        <v>19</v>
      </c>
      <c r="F5" s="683"/>
      <c r="G5" s="683"/>
      <c r="H5" s="683"/>
      <c r="I5" s="683"/>
      <c r="J5" s="683"/>
      <c r="K5" s="683"/>
      <c r="L5" s="684" t="s">
        <v>240</v>
      </c>
    </row>
    <row r="6" spans="1:16" s="13" customFormat="1" ht="15.75" customHeight="1">
      <c r="A6" s="688"/>
      <c r="B6" s="680"/>
      <c r="C6" s="681" t="s">
        <v>20</v>
      </c>
      <c r="D6" s="681" t="s">
        <v>3</v>
      </c>
      <c r="E6" s="680" t="s">
        <v>36</v>
      </c>
      <c r="F6" s="680"/>
      <c r="G6" s="680"/>
      <c r="H6" s="680" t="s">
        <v>37</v>
      </c>
      <c r="I6" s="680"/>
      <c r="J6" s="680"/>
      <c r="K6" s="680"/>
      <c r="L6" s="685"/>
    </row>
    <row r="7" spans="1:16" s="13" customFormat="1" ht="15.75" customHeight="1">
      <c r="A7" s="688"/>
      <c r="B7" s="680"/>
      <c r="C7" s="680"/>
      <c r="D7" s="680"/>
      <c r="E7" s="680"/>
      <c r="F7" s="680"/>
      <c r="G7" s="680"/>
      <c r="H7" s="680" t="s">
        <v>21</v>
      </c>
      <c r="I7" s="680"/>
      <c r="J7" s="680" t="s">
        <v>22</v>
      </c>
      <c r="K7" s="680"/>
      <c r="L7" s="685"/>
    </row>
    <row r="8" spans="1:16" s="13" customFormat="1" ht="15.75" customHeight="1" thickBot="1">
      <c r="A8" s="689"/>
      <c r="B8" s="682"/>
      <c r="C8" s="682"/>
      <c r="D8" s="682"/>
      <c r="E8" s="361" t="s">
        <v>23</v>
      </c>
      <c r="F8" s="361" t="s">
        <v>24</v>
      </c>
      <c r="G8" s="361" t="s">
        <v>25</v>
      </c>
      <c r="H8" s="361" t="s">
        <v>24</v>
      </c>
      <c r="I8" s="361" t="s">
        <v>25</v>
      </c>
      <c r="J8" s="361" t="s">
        <v>24</v>
      </c>
      <c r="K8" s="361" t="s">
        <v>25</v>
      </c>
      <c r="L8" s="686"/>
    </row>
    <row r="9" spans="1:16" s="13" customFormat="1" ht="16.5" customHeight="1" thickTop="1">
      <c r="A9" s="419" t="s">
        <v>145</v>
      </c>
      <c r="B9" s="343">
        <f>SUM(B12,B15,B18,B21,B24,B27,B30,B33,B35,B38,B41,B44,B47,B50,B53,B56,B59)</f>
        <v>21</v>
      </c>
      <c r="C9" s="343">
        <f t="shared" ref="C9:K9" si="0">SUM(C12,C15,C18,C21,C24,C27,C30,C33,C35,C38,C41,C44,C47,C50,C53,C56,C59)</f>
        <v>3</v>
      </c>
      <c r="D9" s="343">
        <f t="shared" si="0"/>
        <v>18</v>
      </c>
      <c r="E9" s="343">
        <f t="shared" si="0"/>
        <v>5</v>
      </c>
      <c r="F9" s="343">
        <f t="shared" si="0"/>
        <v>9</v>
      </c>
      <c r="G9" s="343">
        <f t="shared" si="0"/>
        <v>0</v>
      </c>
      <c r="H9" s="343">
        <f t="shared" si="0"/>
        <v>2</v>
      </c>
      <c r="I9" s="343"/>
      <c r="J9" s="343">
        <f t="shared" si="0"/>
        <v>5</v>
      </c>
      <c r="K9" s="343">
        <f t="shared" si="0"/>
        <v>0</v>
      </c>
      <c r="L9" s="420"/>
    </row>
    <row r="10" spans="1:16" s="13" customFormat="1" ht="16.5" customHeight="1">
      <c r="A10" s="421" t="s">
        <v>146</v>
      </c>
      <c r="B10" s="344">
        <f>SUM(B13,B16,B19,B22,B25,B28,B31,B34,B36,B39,B42,B45,B48,B51,B54,B57,B60)</f>
        <v>6</v>
      </c>
      <c r="C10" s="344">
        <f t="shared" ref="C10:K10" si="1">SUM(C13,C16,C19,C22,C25,C28,C31,C34,C36,C39,C42,C45,C48,C51,C54,C57,C60)</f>
        <v>0</v>
      </c>
      <c r="D10" s="344">
        <f t="shared" si="1"/>
        <v>6</v>
      </c>
      <c r="E10" s="344">
        <f t="shared" si="1"/>
        <v>0</v>
      </c>
      <c r="F10" s="344">
        <f t="shared" si="1"/>
        <v>1</v>
      </c>
      <c r="G10" s="344">
        <f t="shared" si="1"/>
        <v>0</v>
      </c>
      <c r="H10" s="344"/>
      <c r="I10" s="344"/>
      <c r="J10" s="344">
        <f t="shared" si="1"/>
        <v>5</v>
      </c>
      <c r="K10" s="344">
        <f t="shared" si="1"/>
        <v>0</v>
      </c>
      <c r="L10" s="422"/>
    </row>
    <row r="11" spans="1:16" s="13" customFormat="1" ht="16.5" customHeight="1">
      <c r="A11" s="421" t="s">
        <v>147</v>
      </c>
      <c r="B11" s="344">
        <f>SUM(B14,B17,B20,B23,B26,B29,B32,B37,B40,B43,B46,B49,B52,B55,B58)</f>
        <v>15</v>
      </c>
      <c r="C11" s="344">
        <f t="shared" ref="C11:H11" si="2">SUM(C14,C17,C20,C23,C26,C29,C32,C37,C40,C43,C46,C49,C52,C55,C58)</f>
        <v>3</v>
      </c>
      <c r="D11" s="344">
        <f>D14+D17++D20+D23+D26+D29+D32+D37+D40+D43+D46+D49+D52+D55+D58</f>
        <v>12</v>
      </c>
      <c r="E11" s="344">
        <f t="shared" si="2"/>
        <v>5</v>
      </c>
      <c r="F11" s="344">
        <f t="shared" si="2"/>
        <v>8</v>
      </c>
      <c r="G11" s="344">
        <f t="shared" si="2"/>
        <v>0</v>
      </c>
      <c r="H11" s="344">
        <f t="shared" si="2"/>
        <v>2</v>
      </c>
      <c r="I11" s="344"/>
      <c r="J11" s="344"/>
      <c r="K11" s="344"/>
      <c r="L11" s="422"/>
    </row>
    <row r="12" spans="1:16" s="13" customFormat="1" ht="16.5" customHeight="1">
      <c r="A12" s="423" t="s">
        <v>64</v>
      </c>
      <c r="B12" s="15">
        <f>SUM(B13:B14)</f>
        <v>3</v>
      </c>
      <c r="C12" s="15">
        <f t="shared" ref="C12:L12" si="3">SUM(C13:C14)</f>
        <v>0</v>
      </c>
      <c r="D12" s="15">
        <f t="shared" si="3"/>
        <v>3</v>
      </c>
      <c r="E12" s="15">
        <f t="shared" si="3"/>
        <v>0</v>
      </c>
      <c r="F12" s="15">
        <f t="shared" si="3"/>
        <v>2</v>
      </c>
      <c r="G12" s="15">
        <f t="shared" si="3"/>
        <v>0</v>
      </c>
      <c r="H12" s="15">
        <f t="shared" si="3"/>
        <v>0</v>
      </c>
      <c r="I12" s="15">
        <f t="shared" si="3"/>
        <v>0</v>
      </c>
      <c r="J12" s="15">
        <f t="shared" si="3"/>
        <v>1</v>
      </c>
      <c r="K12" s="15">
        <f t="shared" si="3"/>
        <v>0</v>
      </c>
      <c r="L12" s="424">
        <f t="shared" si="3"/>
        <v>0</v>
      </c>
    </row>
    <row r="13" spans="1:16" s="13" customFormat="1" ht="16.5" customHeight="1">
      <c r="A13" s="425" t="s">
        <v>120</v>
      </c>
      <c r="B13" s="6">
        <f>SUM(C13:D13)</f>
        <v>2</v>
      </c>
      <c r="C13" s="6"/>
      <c r="D13" s="6">
        <v>2</v>
      </c>
      <c r="E13" s="6"/>
      <c r="F13" s="6">
        <v>1</v>
      </c>
      <c r="G13" s="6"/>
      <c r="H13" s="6"/>
      <c r="I13" s="6"/>
      <c r="J13" s="6">
        <v>1</v>
      </c>
      <c r="K13" s="6"/>
      <c r="L13" s="426"/>
    </row>
    <row r="14" spans="1:16" s="22" customFormat="1" ht="16.5" customHeight="1">
      <c r="A14" s="427" t="s">
        <v>69</v>
      </c>
      <c r="B14" s="6">
        <f>SUM(C14:D14)</f>
        <v>1</v>
      </c>
      <c r="C14" s="29"/>
      <c r="D14" s="29">
        <v>1</v>
      </c>
      <c r="E14" s="29"/>
      <c r="F14" s="29">
        <v>1</v>
      </c>
      <c r="G14" s="29"/>
      <c r="H14" s="29"/>
      <c r="I14" s="29"/>
      <c r="J14" s="29"/>
      <c r="K14" s="29"/>
      <c r="L14" s="398"/>
      <c r="M14" s="13"/>
      <c r="N14" s="13"/>
      <c r="O14" s="13"/>
      <c r="P14" s="13"/>
    </row>
    <row r="15" spans="1:16" s="13" customFormat="1" ht="16.5" customHeight="1">
      <c r="A15" s="423" t="s">
        <v>65</v>
      </c>
      <c r="B15" s="15">
        <f>SUM(B16:B17)</f>
        <v>0</v>
      </c>
      <c r="C15" s="15">
        <f t="shared" ref="C15:L15" si="4">SUM(C16:C17)</f>
        <v>0</v>
      </c>
      <c r="D15" s="15">
        <f t="shared" si="4"/>
        <v>0</v>
      </c>
      <c r="E15" s="15">
        <f t="shared" si="4"/>
        <v>0</v>
      </c>
      <c r="F15" s="15">
        <f t="shared" si="4"/>
        <v>0</v>
      </c>
      <c r="G15" s="15">
        <f t="shared" si="4"/>
        <v>0</v>
      </c>
      <c r="H15" s="15">
        <f t="shared" si="4"/>
        <v>0</v>
      </c>
      <c r="I15" s="15">
        <f t="shared" si="4"/>
        <v>0</v>
      </c>
      <c r="J15" s="15">
        <f t="shared" si="4"/>
        <v>0</v>
      </c>
      <c r="K15" s="15">
        <f t="shared" si="4"/>
        <v>0</v>
      </c>
      <c r="L15" s="424">
        <f t="shared" si="4"/>
        <v>0</v>
      </c>
    </row>
    <row r="16" spans="1:16" s="13" customFormat="1" ht="16.5" customHeight="1">
      <c r="A16" s="428" t="s">
        <v>93</v>
      </c>
      <c r="B16" s="6">
        <f>SUM(C16:D16)</f>
        <v>0</v>
      </c>
      <c r="C16" s="104"/>
      <c r="D16" s="104"/>
      <c r="E16" s="104"/>
      <c r="F16" s="104"/>
      <c r="G16" s="104"/>
      <c r="H16" s="104"/>
      <c r="I16" s="104"/>
      <c r="J16" s="104"/>
      <c r="K16" s="104"/>
      <c r="L16" s="429"/>
    </row>
    <row r="17" spans="1:16" s="22" customFormat="1" ht="16.5" customHeight="1">
      <c r="A17" s="427" t="s">
        <v>70</v>
      </c>
      <c r="B17" s="6">
        <f>SUM(C17:D17)</f>
        <v>0</v>
      </c>
      <c r="C17" s="38"/>
      <c r="D17" s="38"/>
      <c r="E17" s="38"/>
      <c r="F17" s="38"/>
      <c r="G17" s="38"/>
      <c r="H17" s="38"/>
      <c r="I17" s="38"/>
      <c r="J17" s="38"/>
      <c r="K17" s="38"/>
      <c r="L17" s="398"/>
      <c r="M17" s="13"/>
      <c r="N17" s="13"/>
      <c r="O17" s="13"/>
      <c r="P17" s="13"/>
    </row>
    <row r="18" spans="1:16" s="13" customFormat="1" ht="16.5" customHeight="1">
      <c r="A18" s="423" t="s">
        <v>67</v>
      </c>
      <c r="B18" s="15">
        <f>SUM(B19:B20)</f>
        <v>0</v>
      </c>
      <c r="C18" s="15">
        <f t="shared" ref="C18:L18" si="5">SUM(C19:C20)</f>
        <v>0</v>
      </c>
      <c r="D18" s="15">
        <f t="shared" si="5"/>
        <v>0</v>
      </c>
      <c r="E18" s="15">
        <f t="shared" si="5"/>
        <v>0</v>
      </c>
      <c r="F18" s="15">
        <f t="shared" si="5"/>
        <v>0</v>
      </c>
      <c r="G18" s="15">
        <f t="shared" si="5"/>
        <v>0</v>
      </c>
      <c r="H18" s="15">
        <f t="shared" si="5"/>
        <v>0</v>
      </c>
      <c r="I18" s="15">
        <f t="shared" si="5"/>
        <v>0</v>
      </c>
      <c r="J18" s="15">
        <f t="shared" si="5"/>
        <v>0</v>
      </c>
      <c r="K18" s="15">
        <f t="shared" si="5"/>
        <v>0</v>
      </c>
      <c r="L18" s="424">
        <f t="shared" si="5"/>
        <v>0</v>
      </c>
    </row>
    <row r="19" spans="1:16" s="13" customFormat="1" ht="16.5" customHeight="1">
      <c r="A19" s="428" t="s">
        <v>39</v>
      </c>
      <c r="B19" s="6">
        <f>SUM(C19:D19)</f>
        <v>0</v>
      </c>
      <c r="C19" s="6"/>
      <c r="D19" s="6"/>
      <c r="E19" s="6"/>
      <c r="F19" s="6"/>
      <c r="G19" s="6"/>
      <c r="H19" s="6"/>
      <c r="I19" s="6"/>
      <c r="J19" s="6"/>
      <c r="K19" s="6"/>
      <c r="L19" s="404"/>
    </row>
    <row r="20" spans="1:16" s="22" customFormat="1" ht="16.5" customHeight="1">
      <c r="A20" s="427" t="s">
        <v>71</v>
      </c>
      <c r="B20" s="6">
        <f>SUM(C20:D20)</f>
        <v>0</v>
      </c>
      <c r="C20" s="6"/>
      <c r="D20" s="6"/>
      <c r="E20" s="6"/>
      <c r="F20" s="6"/>
      <c r="G20" s="6"/>
      <c r="H20" s="6"/>
      <c r="I20" s="6"/>
      <c r="J20" s="6"/>
      <c r="K20" s="6"/>
      <c r="L20" s="404"/>
      <c r="M20" s="13"/>
      <c r="N20" s="13"/>
      <c r="O20" s="13"/>
      <c r="P20" s="13"/>
    </row>
    <row r="21" spans="1:16" s="13" customFormat="1" ht="16.5" customHeight="1">
      <c r="A21" s="423" t="s">
        <v>66</v>
      </c>
      <c r="B21" s="15">
        <f>SUM(B22:B23)</f>
        <v>2</v>
      </c>
      <c r="C21" s="15">
        <f t="shared" ref="C21:L21" si="6">SUM(C22:C23)</f>
        <v>0</v>
      </c>
      <c r="D21" s="15">
        <f t="shared" si="6"/>
        <v>2</v>
      </c>
      <c r="E21" s="15">
        <f t="shared" si="6"/>
        <v>1</v>
      </c>
      <c r="F21" s="15">
        <f t="shared" si="6"/>
        <v>0</v>
      </c>
      <c r="G21" s="15">
        <f t="shared" si="6"/>
        <v>0</v>
      </c>
      <c r="H21" s="15">
        <f t="shared" si="6"/>
        <v>1</v>
      </c>
      <c r="I21" s="15">
        <f t="shared" si="6"/>
        <v>0</v>
      </c>
      <c r="J21" s="15">
        <f t="shared" si="6"/>
        <v>0</v>
      </c>
      <c r="K21" s="15">
        <f t="shared" si="6"/>
        <v>0</v>
      </c>
      <c r="L21" s="424">
        <f t="shared" si="6"/>
        <v>0</v>
      </c>
    </row>
    <row r="22" spans="1:16" s="13" customFormat="1" ht="16.5" customHeight="1">
      <c r="A22" s="428" t="s">
        <v>72</v>
      </c>
      <c r="B22" s="6">
        <f>SUM(C22:D22)</f>
        <v>0</v>
      </c>
      <c r="C22" s="7"/>
      <c r="D22" s="7"/>
      <c r="E22" s="7"/>
      <c r="F22" s="7"/>
      <c r="G22" s="7"/>
      <c r="H22" s="7"/>
      <c r="I22" s="7"/>
      <c r="J22" s="7"/>
      <c r="K22" s="7"/>
      <c r="L22" s="430"/>
    </row>
    <row r="23" spans="1:16" s="22" customFormat="1" ht="16.5" customHeight="1">
      <c r="A23" s="427" t="s">
        <v>73</v>
      </c>
      <c r="B23" s="6">
        <f>SUM(C23:D23)</f>
        <v>2</v>
      </c>
      <c r="C23" s="29"/>
      <c r="D23" s="29">
        <v>2</v>
      </c>
      <c r="E23" s="29">
        <v>1</v>
      </c>
      <c r="F23" s="29"/>
      <c r="G23" s="29"/>
      <c r="H23" s="29">
        <v>1</v>
      </c>
      <c r="I23" s="29"/>
      <c r="J23" s="29"/>
      <c r="K23" s="29"/>
      <c r="L23" s="398"/>
      <c r="M23" s="13"/>
      <c r="N23" s="13"/>
      <c r="O23" s="13"/>
      <c r="P23" s="13"/>
    </row>
    <row r="24" spans="1:16" s="13" customFormat="1" ht="16.5" customHeight="1">
      <c r="A24" s="423" t="s">
        <v>68</v>
      </c>
      <c r="B24" s="15">
        <f>SUM(B25:B26)</f>
        <v>1</v>
      </c>
      <c r="C24" s="15">
        <f t="shared" ref="C24:L24" si="7">SUM(C25:C26)</f>
        <v>1</v>
      </c>
      <c r="D24" s="15">
        <f t="shared" si="7"/>
        <v>0</v>
      </c>
      <c r="E24" s="15">
        <f t="shared" si="7"/>
        <v>1</v>
      </c>
      <c r="F24" s="15">
        <f t="shared" si="7"/>
        <v>0</v>
      </c>
      <c r="G24" s="15">
        <f t="shared" si="7"/>
        <v>0</v>
      </c>
      <c r="H24" s="15">
        <f t="shared" si="7"/>
        <v>0</v>
      </c>
      <c r="I24" s="15">
        <f t="shared" si="7"/>
        <v>0</v>
      </c>
      <c r="J24" s="15">
        <f t="shared" si="7"/>
        <v>0</v>
      </c>
      <c r="K24" s="15">
        <f t="shared" si="7"/>
        <v>0</v>
      </c>
      <c r="L24" s="424">
        <f t="shared" si="7"/>
        <v>0</v>
      </c>
    </row>
    <row r="25" spans="1:16" s="13" customFormat="1" ht="16.5" customHeight="1">
      <c r="A25" s="428" t="s">
        <v>41</v>
      </c>
      <c r="B25" s="6">
        <f>SUM(C25:D25)</f>
        <v>0</v>
      </c>
      <c r="C25" s="7"/>
      <c r="D25" s="7"/>
      <c r="E25" s="7"/>
      <c r="F25" s="7"/>
      <c r="G25" s="7"/>
      <c r="H25" s="7"/>
      <c r="I25" s="7"/>
      <c r="J25" s="7"/>
      <c r="K25" s="7"/>
      <c r="L25" s="429"/>
    </row>
    <row r="26" spans="1:16" s="22" customFormat="1" ht="16.5" customHeight="1">
      <c r="A26" s="427" t="s">
        <v>74</v>
      </c>
      <c r="B26" s="6">
        <f>SUM(C26:D26)</f>
        <v>1</v>
      </c>
      <c r="C26" s="29">
        <v>1</v>
      </c>
      <c r="D26" s="29"/>
      <c r="E26" s="29">
        <v>1</v>
      </c>
      <c r="F26" s="29"/>
      <c r="G26" s="29"/>
      <c r="H26" s="29"/>
      <c r="I26" s="29"/>
      <c r="J26" s="29"/>
      <c r="K26" s="29"/>
      <c r="L26" s="398"/>
      <c r="M26" s="13"/>
      <c r="N26" s="13"/>
      <c r="O26" s="13"/>
      <c r="P26" s="13"/>
    </row>
    <row r="27" spans="1:16" s="13" customFormat="1" ht="16.5" customHeight="1">
      <c r="A27" s="423" t="s">
        <v>75</v>
      </c>
      <c r="B27" s="15">
        <f>SUM(B28:B29)</f>
        <v>1</v>
      </c>
      <c r="C27" s="15">
        <f t="shared" ref="C27:L27" si="8">SUM(C28:C29)</f>
        <v>0</v>
      </c>
      <c r="D27" s="15">
        <f t="shared" si="8"/>
        <v>1</v>
      </c>
      <c r="E27" s="15">
        <f t="shared" si="8"/>
        <v>1</v>
      </c>
      <c r="F27" s="15">
        <f t="shared" si="8"/>
        <v>0</v>
      </c>
      <c r="G27" s="15">
        <f t="shared" si="8"/>
        <v>0</v>
      </c>
      <c r="H27" s="15">
        <f t="shared" si="8"/>
        <v>0</v>
      </c>
      <c r="I27" s="15">
        <f t="shared" si="8"/>
        <v>0</v>
      </c>
      <c r="J27" s="15">
        <f t="shared" si="8"/>
        <v>0</v>
      </c>
      <c r="K27" s="15">
        <f t="shared" si="8"/>
        <v>0</v>
      </c>
      <c r="L27" s="424">
        <f t="shared" si="8"/>
        <v>0</v>
      </c>
    </row>
    <row r="28" spans="1:16" s="13" customFormat="1" ht="16.5" customHeight="1">
      <c r="A28" s="428" t="s">
        <v>42</v>
      </c>
      <c r="B28" s="6">
        <f>SUM(C28:D28)</f>
        <v>0</v>
      </c>
      <c r="C28" s="7"/>
      <c r="D28" s="7"/>
      <c r="E28" s="7"/>
      <c r="F28" s="7"/>
      <c r="G28" s="7"/>
      <c r="H28" s="7"/>
      <c r="I28" s="7"/>
      <c r="J28" s="7"/>
      <c r="K28" s="7"/>
      <c r="L28" s="429"/>
    </row>
    <row r="29" spans="1:16" s="22" customFormat="1" ht="16.5" customHeight="1">
      <c r="A29" s="427" t="s">
        <v>76</v>
      </c>
      <c r="B29" s="6">
        <f>SUM(C29:D29)</f>
        <v>1</v>
      </c>
      <c r="C29" s="29"/>
      <c r="D29" s="29">
        <v>1</v>
      </c>
      <c r="E29" s="29">
        <v>1</v>
      </c>
      <c r="F29" s="29"/>
      <c r="G29" s="29"/>
      <c r="H29" s="29"/>
      <c r="I29" s="29"/>
      <c r="J29" s="29"/>
      <c r="K29" s="29"/>
      <c r="L29" s="398"/>
      <c r="M29" s="13"/>
      <c r="N29" s="13"/>
      <c r="O29" s="13"/>
      <c r="P29" s="13"/>
    </row>
    <row r="30" spans="1:16" s="13" customFormat="1" ht="16.5" customHeight="1">
      <c r="A30" s="423" t="s">
        <v>78</v>
      </c>
      <c r="B30" s="15">
        <f>SUM(B31:B32)</f>
        <v>1</v>
      </c>
      <c r="C30" s="15">
        <f t="shared" ref="C30:L30" si="9">SUM(C31:C32)</f>
        <v>0</v>
      </c>
      <c r="D30" s="15">
        <f t="shared" si="9"/>
        <v>1</v>
      </c>
      <c r="E30" s="15">
        <f t="shared" si="9"/>
        <v>0</v>
      </c>
      <c r="F30" s="15">
        <f t="shared" si="9"/>
        <v>1</v>
      </c>
      <c r="G30" s="15">
        <f t="shared" si="9"/>
        <v>0</v>
      </c>
      <c r="H30" s="15">
        <f t="shared" si="9"/>
        <v>0</v>
      </c>
      <c r="I30" s="15">
        <f t="shared" si="9"/>
        <v>0</v>
      </c>
      <c r="J30" s="15">
        <f t="shared" si="9"/>
        <v>0</v>
      </c>
      <c r="K30" s="15">
        <f t="shared" si="9"/>
        <v>0</v>
      </c>
      <c r="L30" s="424">
        <f t="shared" si="9"/>
        <v>0</v>
      </c>
    </row>
    <row r="31" spans="1:16" s="13" customFormat="1" ht="16.5" customHeight="1">
      <c r="A31" s="428" t="s">
        <v>77</v>
      </c>
      <c r="B31" s="6">
        <f>SUM(C31:D31)</f>
        <v>0</v>
      </c>
      <c r="C31" s="7"/>
      <c r="D31" s="7"/>
      <c r="E31" s="7"/>
      <c r="F31" s="7"/>
      <c r="G31" s="7"/>
      <c r="H31" s="7"/>
      <c r="I31" s="7"/>
      <c r="J31" s="7"/>
      <c r="K31" s="7"/>
      <c r="L31" s="429"/>
      <c r="O31" s="13" t="s">
        <v>197</v>
      </c>
    </row>
    <row r="32" spans="1:16" s="22" customFormat="1" ht="16.5" customHeight="1">
      <c r="A32" s="427" t="s">
        <v>79</v>
      </c>
      <c r="B32" s="6">
        <f>SUM(C32:D32)</f>
        <v>1</v>
      </c>
      <c r="C32" s="29"/>
      <c r="D32" s="29">
        <v>1</v>
      </c>
      <c r="E32" s="29"/>
      <c r="F32" s="29">
        <v>1</v>
      </c>
      <c r="G32" s="29"/>
      <c r="H32" s="29"/>
      <c r="I32" s="29"/>
      <c r="J32" s="29"/>
      <c r="K32" s="29"/>
      <c r="L32" s="398"/>
      <c r="M32" s="13"/>
      <c r="N32" s="13"/>
      <c r="O32" s="13"/>
      <c r="P32" s="13"/>
    </row>
    <row r="33" spans="1:16" s="13" customFormat="1" ht="16.5" customHeight="1">
      <c r="A33" s="423" t="s">
        <v>201</v>
      </c>
      <c r="B33" s="15">
        <f>B34</f>
        <v>0</v>
      </c>
      <c r="C33" s="15">
        <f t="shared" ref="C33:L33" si="10">C34</f>
        <v>0</v>
      </c>
      <c r="D33" s="15">
        <f t="shared" si="10"/>
        <v>0</v>
      </c>
      <c r="E33" s="15">
        <f t="shared" si="10"/>
        <v>0</v>
      </c>
      <c r="F33" s="15">
        <f t="shared" si="10"/>
        <v>0</v>
      </c>
      <c r="G33" s="15">
        <f t="shared" si="10"/>
        <v>0</v>
      </c>
      <c r="H33" s="15">
        <f t="shared" si="10"/>
        <v>0</v>
      </c>
      <c r="I33" s="15">
        <f t="shared" si="10"/>
        <v>0</v>
      </c>
      <c r="J33" s="15">
        <f t="shared" si="10"/>
        <v>0</v>
      </c>
      <c r="K33" s="15">
        <f t="shared" si="10"/>
        <v>0</v>
      </c>
      <c r="L33" s="424">
        <f t="shared" si="10"/>
        <v>0</v>
      </c>
    </row>
    <row r="34" spans="1:16" s="13" customFormat="1" ht="16.5" customHeight="1">
      <c r="A34" s="431" t="s">
        <v>200</v>
      </c>
      <c r="B34" s="7">
        <f>SUM(C34:D34)</f>
        <v>0</v>
      </c>
      <c r="C34" s="7"/>
      <c r="D34" s="7"/>
      <c r="E34" s="7"/>
      <c r="F34" s="7"/>
      <c r="G34" s="7"/>
      <c r="H34" s="7"/>
      <c r="I34" s="7"/>
      <c r="J34" s="7"/>
      <c r="K34" s="7"/>
      <c r="L34" s="429"/>
      <c r="O34" s="13" t="s">
        <v>197</v>
      </c>
    </row>
    <row r="35" spans="1:16" s="13" customFormat="1" ht="16.5" customHeight="1">
      <c r="A35" s="423" t="s">
        <v>80</v>
      </c>
      <c r="B35" s="15">
        <f>SUM(B36:B37)</f>
        <v>6</v>
      </c>
      <c r="C35" s="15">
        <f t="shared" ref="C35:L35" si="11">SUM(C36:C37)</f>
        <v>0</v>
      </c>
      <c r="D35" s="15">
        <f t="shared" si="11"/>
        <v>6</v>
      </c>
      <c r="E35" s="15">
        <f t="shared" si="11"/>
        <v>0</v>
      </c>
      <c r="F35" s="15">
        <f t="shared" si="11"/>
        <v>2</v>
      </c>
      <c r="G35" s="15">
        <f t="shared" si="11"/>
        <v>0</v>
      </c>
      <c r="H35" s="15">
        <f t="shared" si="11"/>
        <v>1</v>
      </c>
      <c r="I35" s="15">
        <f t="shared" si="11"/>
        <v>0</v>
      </c>
      <c r="J35" s="15">
        <f t="shared" si="11"/>
        <v>3</v>
      </c>
      <c r="K35" s="15">
        <f t="shared" si="11"/>
        <v>0</v>
      </c>
      <c r="L35" s="424">
        <f t="shared" si="11"/>
        <v>0</v>
      </c>
    </row>
    <row r="36" spans="1:16" s="13" customFormat="1" ht="16.5" customHeight="1">
      <c r="A36" s="428" t="s">
        <v>43</v>
      </c>
      <c r="B36" s="6">
        <f>SUM(C36:D36)</f>
        <v>3</v>
      </c>
      <c r="C36" s="7"/>
      <c r="D36" s="7">
        <v>3</v>
      </c>
      <c r="E36" s="7"/>
      <c r="F36" s="7"/>
      <c r="G36" s="7"/>
      <c r="H36" s="7"/>
      <c r="I36" s="7"/>
      <c r="J36" s="7">
        <v>3</v>
      </c>
      <c r="K36" s="7"/>
      <c r="L36" s="429"/>
    </row>
    <row r="37" spans="1:16" s="22" customFormat="1" ht="16.5" customHeight="1">
      <c r="A37" s="427" t="s">
        <v>81</v>
      </c>
      <c r="B37" s="6">
        <f>SUM(C37:D37)</f>
        <v>3</v>
      </c>
      <c r="C37" s="29"/>
      <c r="D37" s="29">
        <v>3</v>
      </c>
      <c r="E37" s="29"/>
      <c r="F37" s="29">
        <v>2</v>
      </c>
      <c r="G37" s="29"/>
      <c r="H37" s="29">
        <v>1</v>
      </c>
      <c r="I37" s="29"/>
      <c r="J37" s="29"/>
      <c r="K37" s="29"/>
      <c r="L37" s="398"/>
      <c r="M37" s="13"/>
      <c r="N37" s="13"/>
      <c r="O37" s="13"/>
      <c r="P37" s="13"/>
    </row>
    <row r="38" spans="1:16" s="13" customFormat="1" ht="16.5" customHeight="1">
      <c r="A38" s="423" t="s">
        <v>95</v>
      </c>
      <c r="B38" s="15">
        <f>SUM(B39:B40)</f>
        <v>2</v>
      </c>
      <c r="C38" s="15">
        <f t="shared" ref="C38:L38" si="12">SUM(C39:C40)</f>
        <v>0</v>
      </c>
      <c r="D38" s="15">
        <f t="shared" si="12"/>
        <v>2</v>
      </c>
      <c r="E38" s="15">
        <f t="shared" si="12"/>
        <v>0</v>
      </c>
      <c r="F38" s="15">
        <f t="shared" si="12"/>
        <v>2</v>
      </c>
      <c r="G38" s="15">
        <f t="shared" si="12"/>
        <v>0</v>
      </c>
      <c r="H38" s="15">
        <f t="shared" si="12"/>
        <v>0</v>
      </c>
      <c r="I38" s="15">
        <f t="shared" si="12"/>
        <v>0</v>
      </c>
      <c r="J38" s="15">
        <f t="shared" si="12"/>
        <v>0</v>
      </c>
      <c r="K38" s="15">
        <f t="shared" si="12"/>
        <v>0</v>
      </c>
      <c r="L38" s="424">
        <f t="shared" si="12"/>
        <v>0</v>
      </c>
    </row>
    <row r="39" spans="1:16" s="13" customFormat="1" ht="16.5" customHeight="1">
      <c r="A39" s="428" t="s">
        <v>94</v>
      </c>
      <c r="B39" s="6">
        <f>SUM(C39:D39)</f>
        <v>0</v>
      </c>
      <c r="C39" s="7"/>
      <c r="D39" s="7"/>
      <c r="E39" s="7"/>
      <c r="F39" s="7"/>
      <c r="G39" s="7"/>
      <c r="H39" s="7"/>
      <c r="I39" s="7"/>
      <c r="J39" s="7"/>
      <c r="K39" s="7"/>
      <c r="L39" s="429"/>
    </row>
    <row r="40" spans="1:16" s="22" customFormat="1" ht="16.5" customHeight="1">
      <c r="A40" s="427" t="s">
        <v>82</v>
      </c>
      <c r="B40" s="6">
        <f>SUM(C40:D40)</f>
        <v>2</v>
      </c>
      <c r="C40" s="29"/>
      <c r="D40" s="29">
        <v>2</v>
      </c>
      <c r="E40" s="29"/>
      <c r="F40" s="29">
        <v>2</v>
      </c>
      <c r="G40" s="29"/>
      <c r="H40" s="29"/>
      <c r="I40" s="29"/>
      <c r="J40" s="29"/>
      <c r="K40" s="29"/>
      <c r="L40" s="398"/>
      <c r="M40" s="13"/>
      <c r="N40" s="13"/>
      <c r="O40" s="13"/>
      <c r="P40" s="13"/>
    </row>
    <row r="41" spans="1:16" s="13" customFormat="1" ht="16.5" customHeight="1">
      <c r="A41" s="423" t="s">
        <v>96</v>
      </c>
      <c r="B41" s="15">
        <f>SUM(B42:B43)</f>
        <v>0</v>
      </c>
      <c r="C41" s="15">
        <f t="shared" ref="C41:L41" si="13">SUM(C42:C43)</f>
        <v>0</v>
      </c>
      <c r="D41" s="15">
        <f t="shared" si="13"/>
        <v>0</v>
      </c>
      <c r="E41" s="15">
        <f t="shared" si="13"/>
        <v>0</v>
      </c>
      <c r="F41" s="15">
        <f t="shared" si="13"/>
        <v>0</v>
      </c>
      <c r="G41" s="15">
        <f t="shared" si="13"/>
        <v>0</v>
      </c>
      <c r="H41" s="15">
        <f t="shared" si="13"/>
        <v>0</v>
      </c>
      <c r="I41" s="15">
        <f t="shared" si="13"/>
        <v>0</v>
      </c>
      <c r="J41" s="15">
        <f t="shared" si="13"/>
        <v>0</v>
      </c>
      <c r="K41" s="15">
        <f t="shared" si="13"/>
        <v>0</v>
      </c>
      <c r="L41" s="424">
        <f t="shared" si="13"/>
        <v>0</v>
      </c>
    </row>
    <row r="42" spans="1:16" s="28" customFormat="1" ht="16.5" customHeight="1">
      <c r="A42" s="432" t="s">
        <v>97</v>
      </c>
      <c r="B42" s="6">
        <f>SUM(C42:D42)</f>
        <v>0</v>
      </c>
      <c r="C42" s="23"/>
      <c r="D42" s="23"/>
      <c r="E42" s="23"/>
      <c r="F42" s="23"/>
      <c r="G42" s="23"/>
      <c r="H42" s="23"/>
      <c r="I42" s="23"/>
      <c r="J42" s="23"/>
      <c r="K42" s="23"/>
      <c r="L42" s="430"/>
      <c r="M42" s="13"/>
      <c r="N42" s="13"/>
      <c r="O42" s="13"/>
      <c r="P42" s="13"/>
    </row>
    <row r="43" spans="1:16" s="22" customFormat="1" ht="16.5" customHeight="1">
      <c r="A43" s="433" t="s">
        <v>121</v>
      </c>
      <c r="B43" s="6">
        <f>SUM(C43:D43)</f>
        <v>0</v>
      </c>
      <c r="C43" s="29"/>
      <c r="D43" s="29"/>
      <c r="E43" s="29"/>
      <c r="F43" s="29"/>
      <c r="G43" s="29"/>
      <c r="H43" s="29"/>
      <c r="I43" s="29"/>
      <c r="J43" s="29"/>
      <c r="K43" s="29"/>
      <c r="L43" s="398"/>
      <c r="M43" s="13"/>
      <c r="N43" s="13"/>
      <c r="O43" s="13"/>
      <c r="P43" s="13"/>
    </row>
    <row r="44" spans="1:16" s="13" customFormat="1" ht="16.5" customHeight="1">
      <c r="A44" s="423" t="s">
        <v>83</v>
      </c>
      <c r="B44" s="15">
        <f>SUM(B45:B46)</f>
        <v>1</v>
      </c>
      <c r="C44" s="15">
        <f t="shared" ref="C44:L44" si="14">SUM(C45:C46)</f>
        <v>0</v>
      </c>
      <c r="D44" s="15">
        <f t="shared" si="14"/>
        <v>1</v>
      </c>
      <c r="E44" s="15">
        <f t="shared" si="14"/>
        <v>1</v>
      </c>
      <c r="F44" s="15">
        <f t="shared" si="14"/>
        <v>0</v>
      </c>
      <c r="G44" s="15">
        <f t="shared" si="14"/>
        <v>0</v>
      </c>
      <c r="H44" s="15">
        <f t="shared" si="14"/>
        <v>0</v>
      </c>
      <c r="I44" s="15">
        <f t="shared" si="14"/>
        <v>0</v>
      </c>
      <c r="J44" s="15">
        <f t="shared" si="14"/>
        <v>0</v>
      </c>
      <c r="K44" s="15">
        <f t="shared" si="14"/>
        <v>0</v>
      </c>
      <c r="L44" s="424">
        <f t="shared" si="14"/>
        <v>0</v>
      </c>
    </row>
    <row r="45" spans="1:16" s="13" customFormat="1" ht="16.5" customHeight="1">
      <c r="A45" s="428" t="s">
        <v>98</v>
      </c>
      <c r="B45" s="6">
        <f>SUM(C45:D45)</f>
        <v>0</v>
      </c>
      <c r="C45" s="7"/>
      <c r="D45" s="7"/>
      <c r="E45" s="7"/>
      <c r="F45" s="7"/>
      <c r="G45" s="7"/>
      <c r="H45" s="7"/>
      <c r="I45" s="7"/>
      <c r="J45" s="7"/>
      <c r="K45" s="7"/>
      <c r="L45" s="429"/>
    </row>
    <row r="46" spans="1:16" s="22" customFormat="1" ht="16.5" customHeight="1">
      <c r="A46" s="427" t="s">
        <v>84</v>
      </c>
      <c r="B46" s="6">
        <f>SUM(C46:D46)</f>
        <v>1</v>
      </c>
      <c r="C46" s="29"/>
      <c r="D46" s="29">
        <v>1</v>
      </c>
      <c r="E46" s="29">
        <v>1</v>
      </c>
      <c r="F46" s="29"/>
      <c r="G46" s="29"/>
      <c r="H46" s="29"/>
      <c r="I46" s="29"/>
      <c r="J46" s="29"/>
      <c r="K46" s="29"/>
      <c r="L46" s="398"/>
      <c r="M46" s="13"/>
      <c r="N46" s="13"/>
      <c r="O46" s="13"/>
      <c r="P46" s="13"/>
    </row>
    <row r="47" spans="1:16" s="13" customFormat="1" ht="16.5" customHeight="1">
      <c r="A47" s="423" t="s">
        <v>100</v>
      </c>
      <c r="B47" s="15">
        <f>SUM(B48:B49)</f>
        <v>0</v>
      </c>
      <c r="C47" s="15">
        <f t="shared" ref="C47:L47" si="15">SUM(C48:C49)</f>
        <v>0</v>
      </c>
      <c r="D47" s="15">
        <f t="shared" si="15"/>
        <v>0</v>
      </c>
      <c r="E47" s="15">
        <f t="shared" si="15"/>
        <v>0</v>
      </c>
      <c r="F47" s="15">
        <f t="shared" si="15"/>
        <v>0</v>
      </c>
      <c r="G47" s="15">
        <f t="shared" si="15"/>
        <v>0</v>
      </c>
      <c r="H47" s="15">
        <f t="shared" si="15"/>
        <v>0</v>
      </c>
      <c r="I47" s="15">
        <f t="shared" si="15"/>
        <v>0</v>
      </c>
      <c r="J47" s="15">
        <f t="shared" si="15"/>
        <v>0</v>
      </c>
      <c r="K47" s="15">
        <f t="shared" si="15"/>
        <v>0</v>
      </c>
      <c r="L47" s="424">
        <f t="shared" si="15"/>
        <v>0</v>
      </c>
    </row>
    <row r="48" spans="1:16" s="13" customFormat="1" ht="16.5" customHeight="1">
      <c r="A48" s="434" t="s">
        <v>99</v>
      </c>
      <c r="B48" s="6">
        <f>SUM(C48:D48)</f>
        <v>0</v>
      </c>
      <c r="C48" s="7"/>
      <c r="D48" s="7"/>
      <c r="E48" s="7"/>
      <c r="F48" s="7"/>
      <c r="G48" s="7"/>
      <c r="H48" s="7"/>
      <c r="I48" s="7"/>
      <c r="J48" s="7"/>
      <c r="K48" s="7"/>
      <c r="L48" s="429"/>
    </row>
    <row r="49" spans="1:16" s="22" customFormat="1" ht="16.5" customHeight="1">
      <c r="A49" s="427" t="s">
        <v>86</v>
      </c>
      <c r="B49" s="6">
        <f>SUM(C49:D49)</f>
        <v>0</v>
      </c>
      <c r="C49" s="29"/>
      <c r="D49" s="29"/>
      <c r="E49" s="29"/>
      <c r="F49" s="29"/>
      <c r="G49" s="29"/>
      <c r="H49" s="29"/>
      <c r="I49" s="29"/>
      <c r="J49" s="29"/>
      <c r="K49" s="29"/>
      <c r="L49" s="398"/>
      <c r="M49" s="13"/>
      <c r="N49" s="13"/>
      <c r="O49" s="13"/>
      <c r="P49" s="13"/>
    </row>
    <row r="50" spans="1:16" s="1" customFormat="1" ht="16.5" customHeight="1">
      <c r="A50" s="423" t="s">
        <v>102</v>
      </c>
      <c r="B50" s="15">
        <f>SUM(B51:B52)</f>
        <v>3</v>
      </c>
      <c r="C50" s="15">
        <f t="shared" ref="C50:L50" si="16">SUM(C51:C52)</f>
        <v>1</v>
      </c>
      <c r="D50" s="15">
        <f t="shared" si="16"/>
        <v>2</v>
      </c>
      <c r="E50" s="15">
        <f t="shared" si="16"/>
        <v>1</v>
      </c>
      <c r="F50" s="15">
        <f t="shared" si="16"/>
        <v>1</v>
      </c>
      <c r="G50" s="15">
        <f t="shared" si="16"/>
        <v>0</v>
      </c>
      <c r="H50" s="15">
        <f t="shared" si="16"/>
        <v>0</v>
      </c>
      <c r="I50" s="15">
        <f t="shared" si="16"/>
        <v>0</v>
      </c>
      <c r="J50" s="15">
        <f t="shared" si="16"/>
        <v>1</v>
      </c>
      <c r="K50" s="15">
        <f t="shared" si="16"/>
        <v>0</v>
      </c>
      <c r="L50" s="424">
        <f t="shared" si="16"/>
        <v>0</v>
      </c>
      <c r="M50" s="13"/>
      <c r="N50" s="13"/>
      <c r="O50" s="13"/>
      <c r="P50" s="13"/>
    </row>
    <row r="51" spans="1:16" s="1" customFormat="1" ht="16.5" customHeight="1">
      <c r="A51" s="428" t="s">
        <v>101</v>
      </c>
      <c r="B51" s="6">
        <f>SUM(C51:D51)</f>
        <v>1</v>
      </c>
      <c r="C51" s="7"/>
      <c r="D51" s="7">
        <v>1</v>
      </c>
      <c r="E51" s="7"/>
      <c r="F51" s="7"/>
      <c r="G51" s="7"/>
      <c r="H51" s="7"/>
      <c r="I51" s="7"/>
      <c r="J51" s="7">
        <v>1</v>
      </c>
      <c r="K51" s="7"/>
      <c r="L51" s="429"/>
      <c r="M51" s="13"/>
      <c r="N51" s="13"/>
      <c r="O51" s="13"/>
      <c r="P51" s="13"/>
    </row>
    <row r="52" spans="1:16" s="20" customFormat="1" ht="16.5" customHeight="1">
      <c r="A52" s="427" t="s">
        <v>87</v>
      </c>
      <c r="B52" s="6">
        <f>SUM(C52:D52)</f>
        <v>2</v>
      </c>
      <c r="C52" s="29">
        <v>1</v>
      </c>
      <c r="D52" s="29">
        <v>1</v>
      </c>
      <c r="E52" s="29">
        <v>1</v>
      </c>
      <c r="F52" s="29">
        <v>1</v>
      </c>
      <c r="G52" s="29"/>
      <c r="H52" s="29"/>
      <c r="I52" s="29"/>
      <c r="J52" s="29"/>
      <c r="K52" s="29"/>
      <c r="L52" s="398"/>
      <c r="M52" s="13"/>
      <c r="N52" s="13"/>
      <c r="O52" s="13"/>
      <c r="P52" s="13"/>
    </row>
    <row r="53" spans="1:16" s="1" customFormat="1" ht="16.5" customHeight="1">
      <c r="A53" s="423" t="s">
        <v>104</v>
      </c>
      <c r="B53" s="15">
        <f>SUM(B54:B55)</f>
        <v>0</v>
      </c>
      <c r="C53" s="15">
        <f t="shared" ref="C53:L53" si="17">SUM(C54:C55)</f>
        <v>0</v>
      </c>
      <c r="D53" s="15">
        <f t="shared" si="17"/>
        <v>0</v>
      </c>
      <c r="E53" s="15">
        <f t="shared" si="17"/>
        <v>0</v>
      </c>
      <c r="F53" s="15">
        <f t="shared" si="17"/>
        <v>0</v>
      </c>
      <c r="G53" s="15">
        <f t="shared" si="17"/>
        <v>0</v>
      </c>
      <c r="H53" s="15">
        <f t="shared" si="17"/>
        <v>0</v>
      </c>
      <c r="I53" s="15">
        <f t="shared" si="17"/>
        <v>0</v>
      </c>
      <c r="J53" s="15">
        <f t="shared" si="17"/>
        <v>0</v>
      </c>
      <c r="K53" s="15">
        <f t="shared" si="17"/>
        <v>0</v>
      </c>
      <c r="L53" s="424">
        <f t="shared" si="17"/>
        <v>0</v>
      </c>
      <c r="M53" s="13"/>
      <c r="N53" s="13"/>
      <c r="O53" s="13"/>
      <c r="P53" s="13"/>
    </row>
    <row r="54" spans="1:16" s="1" customFormat="1" ht="16.5" customHeight="1">
      <c r="A54" s="428" t="s">
        <v>103</v>
      </c>
      <c r="B54" s="6">
        <f>SUM(C54:D54)</f>
        <v>0</v>
      </c>
      <c r="C54" s="7"/>
      <c r="D54" s="7"/>
      <c r="E54" s="7"/>
      <c r="F54" s="7"/>
      <c r="G54" s="7"/>
      <c r="H54" s="7"/>
      <c r="I54" s="7"/>
      <c r="J54" s="7"/>
      <c r="K54" s="7"/>
      <c r="L54" s="429"/>
      <c r="M54" s="13"/>
      <c r="N54" s="13"/>
      <c r="O54" s="13"/>
      <c r="P54" s="13"/>
    </row>
    <row r="55" spans="1:16" s="20" customFormat="1" ht="16.5" customHeight="1">
      <c r="A55" s="427" t="s">
        <v>89</v>
      </c>
      <c r="B55" s="6">
        <f>SUM(C55:D55)</f>
        <v>0</v>
      </c>
      <c r="C55" s="29"/>
      <c r="D55" s="29"/>
      <c r="E55" s="29"/>
      <c r="F55" s="29"/>
      <c r="G55" s="29"/>
      <c r="H55" s="29"/>
      <c r="I55" s="29"/>
      <c r="J55" s="29"/>
      <c r="K55" s="29"/>
      <c r="L55" s="398"/>
      <c r="M55" s="13"/>
      <c r="N55" s="13"/>
      <c r="O55" s="13"/>
      <c r="P55" s="13"/>
    </row>
    <row r="56" spans="1:16" s="13" customFormat="1" ht="16.5" customHeight="1">
      <c r="A56" s="423" t="s">
        <v>106</v>
      </c>
      <c r="B56" s="15">
        <f>SUM(B57:B58)</f>
        <v>1</v>
      </c>
      <c r="C56" s="15">
        <f t="shared" ref="C56:L56" si="18">SUM(C57:C58)</f>
        <v>1</v>
      </c>
      <c r="D56" s="15">
        <f t="shared" si="18"/>
        <v>0</v>
      </c>
      <c r="E56" s="15">
        <f t="shared" si="18"/>
        <v>0</v>
      </c>
      <c r="F56" s="15">
        <f t="shared" si="18"/>
        <v>1</v>
      </c>
      <c r="G56" s="15">
        <f t="shared" si="18"/>
        <v>0</v>
      </c>
      <c r="H56" s="15">
        <f t="shared" si="18"/>
        <v>0</v>
      </c>
      <c r="I56" s="15">
        <f t="shared" si="18"/>
        <v>0</v>
      </c>
      <c r="J56" s="15">
        <f t="shared" si="18"/>
        <v>0</v>
      </c>
      <c r="K56" s="15">
        <f t="shared" si="18"/>
        <v>0</v>
      </c>
      <c r="L56" s="424">
        <f t="shared" si="18"/>
        <v>0</v>
      </c>
    </row>
    <row r="57" spans="1:16" s="13" customFormat="1" ht="16.5" customHeight="1">
      <c r="A57" s="428" t="s">
        <v>105</v>
      </c>
      <c r="B57" s="6">
        <f>SUM(C57:D57)</f>
        <v>0</v>
      </c>
      <c r="C57" s="35"/>
      <c r="D57" s="35"/>
      <c r="E57" s="35"/>
      <c r="F57" s="35"/>
      <c r="G57" s="35"/>
      <c r="H57" s="35"/>
      <c r="I57" s="35"/>
      <c r="J57" s="35"/>
      <c r="K57" s="35"/>
      <c r="L57" s="429"/>
    </row>
    <row r="58" spans="1:16" s="22" customFormat="1" ht="16.5" customHeight="1">
      <c r="A58" s="427" t="s">
        <v>91</v>
      </c>
      <c r="B58" s="6">
        <f>SUM(C58:D58)</f>
        <v>1</v>
      </c>
      <c r="C58" s="29">
        <v>1</v>
      </c>
      <c r="D58" s="29"/>
      <c r="E58" s="29"/>
      <c r="F58" s="29">
        <v>1</v>
      </c>
      <c r="G58" s="29"/>
      <c r="H58" s="29"/>
      <c r="I58" s="29"/>
      <c r="J58" s="29"/>
      <c r="K58" s="29"/>
      <c r="L58" s="398"/>
      <c r="M58" s="13"/>
      <c r="N58" s="13"/>
      <c r="O58" s="13"/>
      <c r="P58" s="13"/>
    </row>
    <row r="59" spans="1:16" s="13" customFormat="1" ht="16.5" customHeight="1">
      <c r="A59" s="423" t="s">
        <v>107</v>
      </c>
      <c r="B59" s="15">
        <f>B60</f>
        <v>0</v>
      </c>
      <c r="C59" s="15">
        <f t="shared" ref="C59:L59" si="19">C60</f>
        <v>0</v>
      </c>
      <c r="D59" s="15">
        <f t="shared" si="19"/>
        <v>0</v>
      </c>
      <c r="E59" s="15">
        <f t="shared" si="19"/>
        <v>0</v>
      </c>
      <c r="F59" s="15">
        <f t="shared" si="19"/>
        <v>0</v>
      </c>
      <c r="G59" s="15">
        <f t="shared" si="19"/>
        <v>0</v>
      </c>
      <c r="H59" s="15">
        <f t="shared" si="19"/>
        <v>0</v>
      </c>
      <c r="I59" s="15">
        <f t="shared" si="19"/>
        <v>0</v>
      </c>
      <c r="J59" s="15">
        <f t="shared" si="19"/>
        <v>0</v>
      </c>
      <c r="K59" s="15">
        <f t="shared" si="19"/>
        <v>0</v>
      </c>
      <c r="L59" s="424">
        <f t="shared" si="19"/>
        <v>0</v>
      </c>
    </row>
    <row r="60" spans="1:16" s="13" customFormat="1" ht="16.5" customHeight="1" thickBot="1">
      <c r="A60" s="435" t="s">
        <v>108</v>
      </c>
      <c r="B60" s="436">
        <f>SUM(C60:D60)</f>
        <v>0</v>
      </c>
      <c r="C60" s="436"/>
      <c r="D60" s="436"/>
      <c r="E60" s="436"/>
      <c r="F60" s="436"/>
      <c r="G60" s="436"/>
      <c r="H60" s="436"/>
      <c r="I60" s="436"/>
      <c r="J60" s="436"/>
      <c r="K60" s="436"/>
      <c r="L60" s="437"/>
    </row>
    <row r="61" spans="1:16" ht="18.75" customHeight="1">
      <c r="A61" s="188" t="s">
        <v>301</v>
      </c>
      <c r="B61" s="418"/>
      <c r="C61" s="418"/>
      <c r="D61" s="418"/>
      <c r="E61" s="418"/>
      <c r="F61" s="418"/>
      <c r="G61" s="418"/>
      <c r="H61" s="418"/>
      <c r="I61" s="418"/>
      <c r="J61" s="418"/>
      <c r="K61" s="418"/>
      <c r="L61" s="418"/>
    </row>
  </sheetData>
  <mergeCells count="14">
    <mergeCell ref="J1:K1"/>
    <mergeCell ref="E6:G7"/>
    <mergeCell ref="C6:C8"/>
    <mergeCell ref="D6:D8"/>
    <mergeCell ref="A2:L2"/>
    <mergeCell ref="A3:L3"/>
    <mergeCell ref="E5:K5"/>
    <mergeCell ref="H6:K6"/>
    <mergeCell ref="H7:I7"/>
    <mergeCell ref="J7:K7"/>
    <mergeCell ref="L5:L8"/>
    <mergeCell ref="A5:A8"/>
    <mergeCell ref="B5:B8"/>
    <mergeCell ref="C5:D5"/>
  </mergeCells>
  <phoneticPr fontId="3" type="noConversion"/>
  <printOptions horizontalCentered="1"/>
  <pageMargins left="0.64" right="0.64" top="0.63" bottom="0.55000000000000004" header="0.51181102362204722" footer="0.51181102362204722"/>
  <pageSetup paperSize="9" scale="7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60"/>
  <sheetViews>
    <sheetView view="pageBreakPreview" zoomScaleNormal="75" zoomScaleSheetLayoutView="85" workbookViewId="0">
      <pane xSplit="1" ySplit="9" topLeftCell="B36" activePane="bottomRight" state="frozen"/>
      <selection pane="topRight" activeCell="B1" sqref="B1"/>
      <selection pane="bottomLeft" activeCell="A10" sqref="A10"/>
      <selection pane="bottomRight" activeCell="L7" sqref="L7"/>
    </sheetView>
  </sheetViews>
  <sheetFormatPr defaultRowHeight="13.5"/>
  <cols>
    <col min="1" max="1" width="12.21875" style="27" customWidth="1"/>
    <col min="2" max="2" width="8.109375" style="27" customWidth="1"/>
    <col min="3" max="15" width="6.44140625" style="27" customWidth="1"/>
    <col min="16" max="21" width="6.21875" style="27" customWidth="1"/>
    <col min="22" max="16384" width="8.88671875" style="27"/>
  </cols>
  <sheetData>
    <row r="2" spans="1:21" ht="22.5">
      <c r="A2" s="623" t="s">
        <v>159</v>
      </c>
      <c r="B2" s="623"/>
      <c r="C2" s="623"/>
      <c r="D2" s="623"/>
      <c r="E2" s="623"/>
      <c r="F2" s="623"/>
      <c r="G2" s="623"/>
      <c r="H2" s="623"/>
      <c r="I2" s="623"/>
      <c r="J2" s="623"/>
      <c r="K2" s="623"/>
      <c r="L2" s="623"/>
      <c r="M2" s="623"/>
      <c r="N2" s="623"/>
      <c r="O2" s="623"/>
    </row>
    <row r="3" spans="1:21" ht="14.25">
      <c r="A3" s="678" t="s">
        <v>321</v>
      </c>
      <c r="B3" s="678"/>
      <c r="C3" s="678"/>
      <c r="D3" s="678"/>
      <c r="E3" s="678"/>
      <c r="F3" s="678"/>
      <c r="G3" s="678"/>
      <c r="H3" s="678"/>
      <c r="I3" s="678"/>
      <c r="J3" s="678"/>
      <c r="K3" s="678"/>
      <c r="L3" s="678"/>
      <c r="M3" s="678"/>
      <c r="N3" s="678"/>
      <c r="O3" s="678"/>
    </row>
    <row r="4" spans="1:21" s="30" customFormat="1" ht="12" customHeight="1" thickBot="1">
      <c r="M4" s="690" t="s">
        <v>27</v>
      </c>
      <c r="N4" s="690"/>
      <c r="O4" s="690"/>
    </row>
    <row r="5" spans="1:21" s="31" customFormat="1" ht="21.75" customHeight="1" thickBot="1">
      <c r="A5" s="687" t="s">
        <v>28</v>
      </c>
      <c r="B5" s="692" t="s">
        <v>30</v>
      </c>
      <c r="C5" s="668" t="s">
        <v>241</v>
      </c>
      <c r="D5" s="669"/>
      <c r="E5" s="669"/>
      <c r="F5" s="669"/>
      <c r="G5" s="669"/>
      <c r="H5" s="695"/>
      <c r="I5" s="668" t="s">
        <v>242</v>
      </c>
      <c r="J5" s="669"/>
      <c r="K5" s="669"/>
      <c r="L5" s="669"/>
      <c r="M5" s="669"/>
      <c r="N5" s="695"/>
      <c r="O5" s="693" t="s">
        <v>29</v>
      </c>
    </row>
    <row r="6" spans="1:21" s="31" customFormat="1" ht="24.75" customHeight="1" thickBot="1">
      <c r="A6" s="689"/>
      <c r="B6" s="682"/>
      <c r="C6" s="258" t="s">
        <v>31</v>
      </c>
      <c r="D6" s="261" t="s">
        <v>32</v>
      </c>
      <c r="E6" s="262" t="s">
        <v>33</v>
      </c>
      <c r="F6" s="262" t="s">
        <v>5</v>
      </c>
      <c r="G6" s="262" t="s">
        <v>34</v>
      </c>
      <c r="H6" s="263" t="s">
        <v>166</v>
      </c>
      <c r="I6" s="272" t="s">
        <v>31</v>
      </c>
      <c r="J6" s="261" t="s">
        <v>32</v>
      </c>
      <c r="K6" s="262" t="s">
        <v>33</v>
      </c>
      <c r="L6" s="262" t="s">
        <v>165</v>
      </c>
      <c r="M6" s="262" t="s">
        <v>34</v>
      </c>
      <c r="N6" s="263" t="s">
        <v>166</v>
      </c>
      <c r="O6" s="694"/>
    </row>
    <row r="7" spans="1:21" s="31" customFormat="1" ht="21" customHeight="1" thickTop="1">
      <c r="A7" s="419" t="s">
        <v>4</v>
      </c>
      <c r="B7" s="345">
        <f>C7+I7</f>
        <v>21</v>
      </c>
      <c r="C7" s="346">
        <f t="shared" ref="C7:O7" si="0">SUM(C10,C13,C16,C19,C22,C25,C28,C31,C33,C36,C39,C42,C45,C48,C51,C54,C57)</f>
        <v>3</v>
      </c>
      <c r="D7" s="347">
        <f t="shared" si="0"/>
        <v>1</v>
      </c>
      <c r="E7" s="345">
        <f t="shared" si="0"/>
        <v>0</v>
      </c>
      <c r="F7" s="345">
        <f t="shared" si="0"/>
        <v>1</v>
      </c>
      <c r="G7" s="345">
        <f t="shared" si="0"/>
        <v>1</v>
      </c>
      <c r="H7" s="348">
        <f t="shared" si="0"/>
        <v>0</v>
      </c>
      <c r="I7" s="349">
        <f t="shared" si="0"/>
        <v>18</v>
      </c>
      <c r="J7" s="347">
        <f t="shared" si="0"/>
        <v>4</v>
      </c>
      <c r="K7" s="345">
        <f t="shared" si="0"/>
        <v>0</v>
      </c>
      <c r="L7" s="345">
        <f t="shared" si="0"/>
        <v>3</v>
      </c>
      <c r="M7" s="345">
        <f t="shared" si="0"/>
        <v>11</v>
      </c>
      <c r="N7" s="348">
        <f t="shared" si="0"/>
        <v>0</v>
      </c>
      <c r="O7" s="438">
        <f t="shared" si="0"/>
        <v>0</v>
      </c>
    </row>
    <row r="8" spans="1:21" s="31" customFormat="1" ht="21" customHeight="1">
      <c r="A8" s="421" t="s">
        <v>119</v>
      </c>
      <c r="B8" s="345">
        <f t="shared" ref="B8:B58" si="1">C8+I8</f>
        <v>6</v>
      </c>
      <c r="C8" s="350">
        <f t="shared" ref="C8:O8" si="2">SUM(C11,C14,C17,C20,C23,C26,C29,C32,C34,C37,C40,C43,C46,C49,C52,C55,C58)</f>
        <v>0</v>
      </c>
      <c r="D8" s="351">
        <f t="shared" si="2"/>
        <v>0</v>
      </c>
      <c r="E8" s="352">
        <f t="shared" si="2"/>
        <v>0</v>
      </c>
      <c r="F8" s="352">
        <f t="shared" si="2"/>
        <v>0</v>
      </c>
      <c r="G8" s="352">
        <f t="shared" si="2"/>
        <v>0</v>
      </c>
      <c r="H8" s="353">
        <f t="shared" si="2"/>
        <v>0</v>
      </c>
      <c r="I8" s="354">
        <f t="shared" si="2"/>
        <v>6</v>
      </c>
      <c r="J8" s="351">
        <f t="shared" si="2"/>
        <v>2</v>
      </c>
      <c r="K8" s="352">
        <f t="shared" si="2"/>
        <v>0</v>
      </c>
      <c r="L8" s="352">
        <f t="shared" si="2"/>
        <v>1</v>
      </c>
      <c r="M8" s="352">
        <f t="shared" si="2"/>
        <v>3</v>
      </c>
      <c r="N8" s="353">
        <f t="shared" si="2"/>
        <v>0</v>
      </c>
      <c r="O8" s="439">
        <f t="shared" si="2"/>
        <v>0</v>
      </c>
    </row>
    <row r="9" spans="1:21" s="31" customFormat="1" ht="21" customHeight="1">
      <c r="A9" s="421" t="s">
        <v>128</v>
      </c>
      <c r="B9" s="345">
        <f t="shared" si="1"/>
        <v>15</v>
      </c>
      <c r="C9" s="350">
        <f t="shared" ref="C9:O9" si="3">SUM(C12,C15,C18,C21,C24,C27,C30,C35,C38,C41,C44,C47,C50,C53,C56)</f>
        <v>3</v>
      </c>
      <c r="D9" s="351">
        <f t="shared" si="3"/>
        <v>1</v>
      </c>
      <c r="E9" s="352">
        <f t="shared" si="3"/>
        <v>0</v>
      </c>
      <c r="F9" s="352">
        <f t="shared" si="3"/>
        <v>1</v>
      </c>
      <c r="G9" s="352">
        <f t="shared" si="3"/>
        <v>1</v>
      </c>
      <c r="H9" s="353">
        <f t="shared" si="3"/>
        <v>0</v>
      </c>
      <c r="I9" s="354">
        <f t="shared" si="3"/>
        <v>12</v>
      </c>
      <c r="J9" s="351">
        <f t="shared" si="3"/>
        <v>2</v>
      </c>
      <c r="K9" s="352">
        <f t="shared" si="3"/>
        <v>0</v>
      </c>
      <c r="L9" s="352">
        <f t="shared" si="3"/>
        <v>2</v>
      </c>
      <c r="M9" s="352">
        <f t="shared" si="3"/>
        <v>8</v>
      </c>
      <c r="N9" s="353">
        <f t="shared" si="3"/>
        <v>0</v>
      </c>
      <c r="O9" s="439">
        <f t="shared" si="3"/>
        <v>0</v>
      </c>
    </row>
    <row r="10" spans="1:21" s="32" customFormat="1" ht="18" customHeight="1">
      <c r="A10" s="440" t="s">
        <v>64</v>
      </c>
      <c r="B10" s="273">
        <f t="shared" si="1"/>
        <v>3</v>
      </c>
      <c r="C10" s="259">
        <f t="shared" ref="C10:O10" si="4">SUM(C11:C12)</f>
        <v>0</v>
      </c>
      <c r="D10" s="264">
        <f t="shared" si="4"/>
        <v>0</v>
      </c>
      <c r="E10" s="184">
        <f t="shared" si="4"/>
        <v>0</v>
      </c>
      <c r="F10" s="184">
        <f t="shared" si="4"/>
        <v>0</v>
      </c>
      <c r="G10" s="184">
        <f t="shared" si="4"/>
        <v>0</v>
      </c>
      <c r="H10" s="265">
        <f t="shared" si="4"/>
        <v>0</v>
      </c>
      <c r="I10" s="270">
        <f t="shared" si="4"/>
        <v>3</v>
      </c>
      <c r="J10" s="264">
        <f t="shared" si="4"/>
        <v>1</v>
      </c>
      <c r="K10" s="184">
        <f t="shared" si="4"/>
        <v>0</v>
      </c>
      <c r="L10" s="184">
        <f t="shared" si="4"/>
        <v>0</v>
      </c>
      <c r="M10" s="184">
        <f t="shared" si="4"/>
        <v>2</v>
      </c>
      <c r="N10" s="307">
        <f>SUM(N11:N12)</f>
        <v>0</v>
      </c>
      <c r="O10" s="441">
        <f t="shared" si="4"/>
        <v>0</v>
      </c>
      <c r="P10" s="31"/>
      <c r="Q10" s="31"/>
      <c r="R10" s="31"/>
      <c r="S10" s="31"/>
      <c r="T10" s="31"/>
      <c r="U10" s="31"/>
    </row>
    <row r="11" spans="1:21" ht="18" customHeight="1">
      <c r="A11" s="425" t="s">
        <v>120</v>
      </c>
      <c r="B11" s="274">
        <f t="shared" si="1"/>
        <v>2</v>
      </c>
      <c r="C11" s="260">
        <f>SUM(D11:H11)</f>
        <v>0</v>
      </c>
      <c r="D11" s="266"/>
      <c r="E11" s="186"/>
      <c r="F11" s="186"/>
      <c r="G11" s="186"/>
      <c r="H11" s="267"/>
      <c r="I11" s="271">
        <f>SUM(J11:N11)</f>
        <v>2</v>
      </c>
      <c r="J11" s="266">
        <v>1</v>
      </c>
      <c r="K11" s="186"/>
      <c r="L11" s="186"/>
      <c r="M11" s="186">
        <v>1</v>
      </c>
      <c r="N11" s="308">
        <f t="shared" ref="N11" si="5">SUM(N14,N17,N20,N23,N26,N29,N32,N35,N37,N40,N43,N46,N49,N52,N55,N58,N61)</f>
        <v>0</v>
      </c>
      <c r="O11" s="442"/>
      <c r="P11" s="31"/>
      <c r="Q11" s="31"/>
      <c r="R11" s="31"/>
      <c r="S11" s="31"/>
      <c r="T11" s="31"/>
      <c r="U11" s="31"/>
    </row>
    <row r="12" spans="1:21" s="43" customFormat="1" ht="18" customHeight="1">
      <c r="A12" s="427" t="s">
        <v>69</v>
      </c>
      <c r="B12" s="604">
        <f t="shared" si="1"/>
        <v>1</v>
      </c>
      <c r="C12" s="260">
        <f>SUM(D12:H12)</f>
        <v>0</v>
      </c>
      <c r="D12" s="268"/>
      <c r="E12" s="185"/>
      <c r="F12" s="185"/>
      <c r="G12" s="185"/>
      <c r="H12" s="269"/>
      <c r="I12" s="271">
        <f>SUM(J12:N12)</f>
        <v>1</v>
      </c>
      <c r="J12" s="268"/>
      <c r="K12" s="185"/>
      <c r="L12" s="185"/>
      <c r="M12" s="185">
        <v>1</v>
      </c>
      <c r="N12" s="308">
        <f t="shared" ref="N12" si="6">SUM(N15,N18,N21,N24,N27,N30,N33,N38,N41,N44,N47,N50,N53,N56,N59)</f>
        <v>0</v>
      </c>
      <c r="O12" s="443"/>
      <c r="P12" s="31"/>
      <c r="Q12" s="31"/>
      <c r="R12" s="31"/>
      <c r="S12" s="31"/>
      <c r="T12" s="31"/>
      <c r="U12" s="31"/>
    </row>
    <row r="13" spans="1:21" s="32" customFormat="1" ht="18" customHeight="1">
      <c r="A13" s="440" t="s">
        <v>65</v>
      </c>
      <c r="B13" s="605">
        <f t="shared" si="1"/>
        <v>0</v>
      </c>
      <c r="C13" s="259">
        <f t="shared" ref="C13" si="7">SUM(C14:C15)</f>
        <v>0</v>
      </c>
      <c r="D13" s="264">
        <f t="shared" ref="D13" si="8">SUM(D14:D15)</f>
        <v>0</v>
      </c>
      <c r="E13" s="184">
        <f t="shared" ref="E13" si="9">SUM(E14:E15)</f>
        <v>0</v>
      </c>
      <c r="F13" s="184">
        <f t="shared" ref="F13" si="10">SUM(F14:F15)</f>
        <v>0</v>
      </c>
      <c r="G13" s="184">
        <f t="shared" ref="G13" si="11">SUM(G14:G15)</f>
        <v>0</v>
      </c>
      <c r="H13" s="265">
        <f t="shared" ref="H13" si="12">SUM(H14:H15)</f>
        <v>0</v>
      </c>
      <c r="I13" s="270">
        <f t="shared" ref="I13" si="13">SUM(I14:I15)</f>
        <v>0</v>
      </c>
      <c r="J13" s="264">
        <f t="shared" ref="J13" si="14">SUM(J14:J15)</f>
        <v>0</v>
      </c>
      <c r="K13" s="184">
        <f t="shared" ref="K13" si="15">SUM(K14:K15)</f>
        <v>0</v>
      </c>
      <c r="L13" s="184">
        <f t="shared" ref="L13" si="16">SUM(L14:L15)</f>
        <v>0</v>
      </c>
      <c r="M13" s="184">
        <f t="shared" ref="M13" si="17">SUM(M14:M15)</f>
        <v>0</v>
      </c>
      <c r="N13" s="307">
        <f>SUM(N14:N15)</f>
        <v>0</v>
      </c>
      <c r="O13" s="441">
        <f t="shared" ref="O13" si="18">SUM(O14:O15)</f>
        <v>0</v>
      </c>
      <c r="P13" s="31"/>
      <c r="Q13" s="31"/>
      <c r="R13" s="31"/>
      <c r="S13" s="31"/>
      <c r="T13" s="31"/>
      <c r="U13" s="31"/>
    </row>
    <row r="14" spans="1:21" ht="18" customHeight="1">
      <c r="A14" s="425" t="s">
        <v>38</v>
      </c>
      <c r="B14" s="604">
        <f t="shared" si="1"/>
        <v>0</v>
      </c>
      <c r="C14" s="260">
        <f>SUM(D14:H14)</f>
        <v>0</v>
      </c>
      <c r="D14" s="266"/>
      <c r="E14" s="186"/>
      <c r="F14" s="186"/>
      <c r="G14" s="186"/>
      <c r="H14" s="267"/>
      <c r="I14" s="271">
        <f>SUM(J14:N14)</f>
        <v>0</v>
      </c>
      <c r="J14" s="266"/>
      <c r="K14" s="186"/>
      <c r="L14" s="186"/>
      <c r="M14" s="186"/>
      <c r="N14" s="308">
        <f t="shared" ref="N14" si="19">SUM(N17,N20,N23,N26,N29,N32,N35,N38,N40,N43,N46,N49,N52,N55,N58,N61,N64)</f>
        <v>0</v>
      </c>
      <c r="O14" s="442"/>
      <c r="P14" s="31"/>
      <c r="Q14" s="31"/>
      <c r="R14" s="31"/>
      <c r="S14" s="31"/>
      <c r="T14" s="31"/>
      <c r="U14" s="31"/>
    </row>
    <row r="15" spans="1:21" s="43" customFormat="1" ht="18" customHeight="1">
      <c r="A15" s="427" t="s">
        <v>124</v>
      </c>
      <c r="B15" s="604">
        <f t="shared" si="1"/>
        <v>0</v>
      </c>
      <c r="C15" s="260">
        <f>SUM(D15:H15)</f>
        <v>0</v>
      </c>
      <c r="D15" s="268"/>
      <c r="E15" s="185"/>
      <c r="F15" s="185"/>
      <c r="G15" s="185"/>
      <c r="H15" s="269"/>
      <c r="I15" s="271">
        <f>SUM(J15:N15)</f>
        <v>0</v>
      </c>
      <c r="J15" s="268"/>
      <c r="K15" s="185"/>
      <c r="L15" s="185"/>
      <c r="M15" s="185"/>
      <c r="N15" s="308">
        <f t="shared" ref="N15" si="20">SUM(N18,N21,N24,N27,N30,N33,N36,N41,N44,N47,N50,N53,N56,N59,N62)</f>
        <v>0</v>
      </c>
      <c r="O15" s="443"/>
      <c r="P15" s="31"/>
      <c r="Q15" s="31"/>
      <c r="R15" s="31"/>
      <c r="S15" s="31"/>
      <c r="T15" s="31"/>
      <c r="U15" s="31"/>
    </row>
    <row r="16" spans="1:21" s="32" customFormat="1" ht="18" customHeight="1">
      <c r="A16" s="440" t="s">
        <v>109</v>
      </c>
      <c r="B16" s="605">
        <f t="shared" si="1"/>
        <v>0</v>
      </c>
      <c r="C16" s="259">
        <f t="shared" ref="C16" si="21">SUM(C17:C18)</f>
        <v>0</v>
      </c>
      <c r="D16" s="264">
        <f t="shared" ref="D16" si="22">SUM(D17:D18)</f>
        <v>0</v>
      </c>
      <c r="E16" s="184">
        <f t="shared" ref="E16" si="23">SUM(E17:E18)</f>
        <v>0</v>
      </c>
      <c r="F16" s="184">
        <f t="shared" ref="F16" si="24">SUM(F17:F18)</f>
        <v>0</v>
      </c>
      <c r="G16" s="184">
        <f t="shared" ref="G16" si="25">SUM(G17:G18)</f>
        <v>0</v>
      </c>
      <c r="H16" s="265">
        <f t="shared" ref="H16" si="26">SUM(H17:H18)</f>
        <v>0</v>
      </c>
      <c r="I16" s="270">
        <f t="shared" ref="I16" si="27">SUM(I17:I18)</f>
        <v>0</v>
      </c>
      <c r="J16" s="264">
        <f t="shared" ref="J16" si="28">SUM(J17:J18)</f>
        <v>0</v>
      </c>
      <c r="K16" s="184">
        <f t="shared" ref="K16" si="29">SUM(K17:K18)</f>
        <v>0</v>
      </c>
      <c r="L16" s="184">
        <f t="shared" ref="L16" si="30">SUM(L17:L18)</f>
        <v>0</v>
      </c>
      <c r="M16" s="184">
        <f t="shared" ref="M16" si="31">SUM(M17:M18)</f>
        <v>0</v>
      </c>
      <c r="N16" s="307">
        <f>SUM(N17:N18)</f>
        <v>0</v>
      </c>
      <c r="O16" s="441">
        <f t="shared" ref="O16" si="32">SUM(O17:O18)</f>
        <v>0</v>
      </c>
      <c r="P16" s="31"/>
      <c r="Q16" s="31"/>
      <c r="R16" s="31"/>
      <c r="S16" s="31"/>
      <c r="T16" s="31"/>
      <c r="U16" s="31"/>
    </row>
    <row r="17" spans="1:21" ht="18" customHeight="1">
      <c r="A17" s="425" t="s">
        <v>110</v>
      </c>
      <c r="B17" s="604">
        <f t="shared" si="1"/>
        <v>0</v>
      </c>
      <c r="C17" s="260">
        <f>SUM(D17:H17)</f>
        <v>0</v>
      </c>
      <c r="D17" s="266"/>
      <c r="E17" s="186"/>
      <c r="F17" s="186"/>
      <c r="G17" s="186"/>
      <c r="H17" s="267"/>
      <c r="I17" s="271">
        <f>SUM(J17:N17)</f>
        <v>0</v>
      </c>
      <c r="J17" s="266"/>
      <c r="K17" s="186"/>
      <c r="L17" s="186"/>
      <c r="M17" s="186"/>
      <c r="N17" s="308">
        <f t="shared" ref="N17" si="33">SUM(N20,N23,N26,N29,N32,N35,N38,N41,N43,N46,N49,N52,N55,N58,N61,N64,N67)</f>
        <v>0</v>
      </c>
      <c r="O17" s="442"/>
      <c r="P17" s="31"/>
      <c r="Q17" s="31"/>
      <c r="R17" s="31"/>
      <c r="S17" s="31"/>
      <c r="T17" s="31"/>
      <c r="U17" s="31"/>
    </row>
    <row r="18" spans="1:21" s="43" customFormat="1" ht="18" customHeight="1">
      <c r="A18" s="427" t="s">
        <v>125</v>
      </c>
      <c r="B18" s="604">
        <f t="shared" si="1"/>
        <v>0</v>
      </c>
      <c r="C18" s="260">
        <f>SUM(D18:H18)</f>
        <v>0</v>
      </c>
      <c r="D18" s="266"/>
      <c r="E18" s="186"/>
      <c r="F18" s="186"/>
      <c r="G18" s="186"/>
      <c r="H18" s="267"/>
      <c r="I18" s="271">
        <f>SUM(J18:N18)</f>
        <v>0</v>
      </c>
      <c r="J18" s="266"/>
      <c r="K18" s="186"/>
      <c r="L18" s="186"/>
      <c r="M18" s="186"/>
      <c r="N18" s="308">
        <f t="shared" ref="N18" si="34">SUM(N21,N24,N27,N30,N33,N36,N39,N44,N47,N50,N53,N56,N59,N62,N65)</f>
        <v>0</v>
      </c>
      <c r="O18" s="443"/>
      <c r="P18" s="31"/>
      <c r="Q18" s="31"/>
      <c r="R18" s="31"/>
      <c r="S18" s="31"/>
      <c r="T18" s="31"/>
      <c r="U18" s="31"/>
    </row>
    <row r="19" spans="1:21" s="32" customFormat="1" ht="18" customHeight="1">
      <c r="A19" s="440" t="s">
        <v>111</v>
      </c>
      <c r="B19" s="605">
        <f t="shared" si="1"/>
        <v>2</v>
      </c>
      <c r="C19" s="259">
        <f t="shared" ref="C19" si="35">SUM(C20:C21)</f>
        <v>0</v>
      </c>
      <c r="D19" s="264">
        <f t="shared" ref="D19" si="36">SUM(D20:D21)</f>
        <v>0</v>
      </c>
      <c r="E19" s="184">
        <f t="shared" ref="E19" si="37">SUM(E20:E21)</f>
        <v>0</v>
      </c>
      <c r="F19" s="184">
        <f t="shared" ref="F19" si="38">SUM(F20:F21)</f>
        <v>0</v>
      </c>
      <c r="G19" s="184">
        <f t="shared" ref="G19" si="39">SUM(G20:G21)</f>
        <v>0</v>
      </c>
      <c r="H19" s="265">
        <f t="shared" ref="H19" si="40">SUM(H20:H21)</f>
        <v>0</v>
      </c>
      <c r="I19" s="270">
        <f t="shared" ref="I19" si="41">SUM(I20:I21)</f>
        <v>2</v>
      </c>
      <c r="J19" s="264">
        <f t="shared" ref="J19" si="42">SUM(J20:J21)</f>
        <v>0</v>
      </c>
      <c r="K19" s="184">
        <f t="shared" ref="K19" si="43">SUM(K20:K21)</f>
        <v>0</v>
      </c>
      <c r="L19" s="184">
        <f t="shared" ref="L19" si="44">SUM(L20:L21)</f>
        <v>2</v>
      </c>
      <c r="M19" s="184">
        <f t="shared" ref="M19" si="45">SUM(M20:M21)</f>
        <v>0</v>
      </c>
      <c r="N19" s="265">
        <f t="shared" ref="N19" si="46">SUM(N20:N21)</f>
        <v>0</v>
      </c>
      <c r="O19" s="441">
        <f t="shared" ref="O19" si="47">SUM(O20:O21)</f>
        <v>0</v>
      </c>
      <c r="P19" s="31"/>
      <c r="Q19" s="31"/>
      <c r="R19" s="31"/>
      <c r="S19" s="31"/>
      <c r="T19" s="31"/>
      <c r="U19" s="31"/>
    </row>
    <row r="20" spans="1:21" ht="18" customHeight="1">
      <c r="A20" s="444" t="s">
        <v>72</v>
      </c>
      <c r="B20" s="604">
        <f t="shared" si="1"/>
        <v>0</v>
      </c>
      <c r="C20" s="260">
        <f>SUM(D20:H20)</f>
        <v>0</v>
      </c>
      <c r="D20" s="266"/>
      <c r="E20" s="186"/>
      <c r="F20" s="186"/>
      <c r="G20" s="186"/>
      <c r="H20" s="267"/>
      <c r="I20" s="271">
        <f>SUM(J20:N20)</f>
        <v>0</v>
      </c>
      <c r="J20" s="266"/>
      <c r="K20" s="186"/>
      <c r="L20" s="186"/>
      <c r="M20" s="186"/>
      <c r="N20" s="267"/>
      <c r="O20" s="442"/>
      <c r="P20" s="31"/>
      <c r="Q20" s="31"/>
      <c r="R20" s="31"/>
      <c r="S20" s="31"/>
      <c r="T20" s="31"/>
      <c r="U20" s="31"/>
    </row>
    <row r="21" spans="1:21" s="43" customFormat="1" ht="18" customHeight="1">
      <c r="A21" s="427" t="s">
        <v>126</v>
      </c>
      <c r="B21" s="604">
        <f t="shared" si="1"/>
        <v>2</v>
      </c>
      <c r="C21" s="260">
        <f>SUM(D21:H21)</f>
        <v>0</v>
      </c>
      <c r="D21" s="268"/>
      <c r="E21" s="185"/>
      <c r="F21" s="185"/>
      <c r="G21" s="185"/>
      <c r="H21" s="269"/>
      <c r="I21" s="271">
        <f>SUM(J21:N21)</f>
        <v>2</v>
      </c>
      <c r="J21" s="268"/>
      <c r="K21" s="185"/>
      <c r="L21" s="185">
        <v>2</v>
      </c>
      <c r="M21" s="185"/>
      <c r="N21" s="269"/>
      <c r="O21" s="443"/>
      <c r="P21" s="31"/>
      <c r="Q21" s="31"/>
      <c r="R21" s="31"/>
      <c r="S21" s="31"/>
      <c r="T21" s="31"/>
      <c r="U21" s="31"/>
    </row>
    <row r="22" spans="1:21" s="32" customFormat="1" ht="18" customHeight="1">
      <c r="A22" s="440" t="s">
        <v>112</v>
      </c>
      <c r="B22" s="605">
        <f t="shared" si="1"/>
        <v>1</v>
      </c>
      <c r="C22" s="259">
        <f t="shared" ref="C22" si="48">SUM(C23:C24)</f>
        <v>1</v>
      </c>
      <c r="D22" s="264">
        <f t="shared" ref="D22" si="49">SUM(D23:D24)</f>
        <v>0</v>
      </c>
      <c r="E22" s="184">
        <f t="shared" ref="E22" si="50">SUM(E23:E24)</f>
        <v>0</v>
      </c>
      <c r="F22" s="184">
        <f t="shared" ref="F22" si="51">SUM(F23:F24)</f>
        <v>1</v>
      </c>
      <c r="G22" s="184">
        <f t="shared" ref="G22" si="52">SUM(G23:G24)</f>
        <v>0</v>
      </c>
      <c r="H22" s="265">
        <f t="shared" ref="H22" si="53">SUM(H23:H24)</f>
        <v>0</v>
      </c>
      <c r="I22" s="270">
        <f t="shared" ref="I22" si="54">SUM(I23:I24)</f>
        <v>0</v>
      </c>
      <c r="J22" s="264">
        <f t="shared" ref="J22" si="55">SUM(J23:J24)</f>
        <v>0</v>
      </c>
      <c r="K22" s="184">
        <f t="shared" ref="K22" si="56">SUM(K23:K24)</f>
        <v>0</v>
      </c>
      <c r="L22" s="184">
        <f t="shared" ref="L22" si="57">SUM(L23:L24)</f>
        <v>0</v>
      </c>
      <c r="M22" s="184">
        <f t="shared" ref="M22" si="58">SUM(M23:M24)</f>
        <v>0</v>
      </c>
      <c r="N22" s="265">
        <f t="shared" ref="N22" si="59">SUM(N23:N24)</f>
        <v>0</v>
      </c>
      <c r="O22" s="441">
        <f t="shared" ref="O22" si="60">SUM(O23:O24)</f>
        <v>0</v>
      </c>
      <c r="P22" s="31"/>
      <c r="Q22" s="31"/>
      <c r="R22" s="31"/>
      <c r="S22" s="31"/>
      <c r="T22" s="31"/>
      <c r="U22" s="31"/>
    </row>
    <row r="23" spans="1:21" ht="18" customHeight="1">
      <c r="A23" s="425" t="s">
        <v>41</v>
      </c>
      <c r="B23" s="604">
        <f t="shared" si="1"/>
        <v>0</v>
      </c>
      <c r="C23" s="260">
        <f>SUM(D23:H23)</f>
        <v>0</v>
      </c>
      <c r="D23" s="266"/>
      <c r="E23" s="186"/>
      <c r="F23" s="186"/>
      <c r="G23" s="186"/>
      <c r="H23" s="267"/>
      <c r="I23" s="271">
        <f>SUM(J23:N23)</f>
        <v>0</v>
      </c>
      <c r="J23" s="266"/>
      <c r="K23" s="186"/>
      <c r="L23" s="186"/>
      <c r="M23" s="186"/>
      <c r="N23" s="267"/>
      <c r="O23" s="442"/>
      <c r="P23" s="31"/>
      <c r="Q23" s="31"/>
      <c r="R23" s="31"/>
      <c r="S23" s="31"/>
      <c r="T23" s="31"/>
      <c r="U23" s="31"/>
    </row>
    <row r="24" spans="1:21" s="43" customFormat="1" ht="18" customHeight="1">
      <c r="A24" s="427" t="s">
        <v>127</v>
      </c>
      <c r="B24" s="604">
        <f t="shared" si="1"/>
        <v>1</v>
      </c>
      <c r="C24" s="260">
        <f>SUM(D24:H24)</f>
        <v>1</v>
      </c>
      <c r="D24" s="266"/>
      <c r="E24" s="186"/>
      <c r="F24" s="186">
        <v>1</v>
      </c>
      <c r="G24" s="186"/>
      <c r="H24" s="267"/>
      <c r="I24" s="271">
        <f>SUM(J24:N24)</f>
        <v>0</v>
      </c>
      <c r="J24" s="266"/>
      <c r="K24" s="186"/>
      <c r="L24" s="186"/>
      <c r="M24" s="186"/>
      <c r="N24" s="267"/>
      <c r="O24" s="443"/>
      <c r="P24" s="31"/>
      <c r="Q24" s="31"/>
      <c r="R24" s="31"/>
      <c r="S24" s="31"/>
      <c r="T24" s="31"/>
      <c r="U24" s="31"/>
    </row>
    <row r="25" spans="1:21" s="32" customFormat="1" ht="18" customHeight="1">
      <c r="A25" s="440" t="s">
        <v>113</v>
      </c>
      <c r="B25" s="605">
        <f t="shared" si="1"/>
        <v>1</v>
      </c>
      <c r="C25" s="259">
        <f t="shared" ref="C25" si="61">SUM(C26:C27)</f>
        <v>0</v>
      </c>
      <c r="D25" s="264">
        <f t="shared" ref="D25" si="62">SUM(D26:D27)</f>
        <v>0</v>
      </c>
      <c r="E25" s="184">
        <f t="shared" ref="E25" si="63">SUM(E26:E27)</f>
        <v>0</v>
      </c>
      <c r="F25" s="184">
        <f t="shared" ref="F25" si="64">SUM(F26:F27)</f>
        <v>0</v>
      </c>
      <c r="G25" s="184">
        <f t="shared" ref="G25" si="65">SUM(G26:G27)</f>
        <v>0</v>
      </c>
      <c r="H25" s="265">
        <f t="shared" ref="H25" si="66">SUM(H26:H27)</f>
        <v>0</v>
      </c>
      <c r="I25" s="270">
        <f t="shared" ref="I25" si="67">SUM(I26:I27)</f>
        <v>1</v>
      </c>
      <c r="J25" s="264">
        <f t="shared" ref="J25" si="68">SUM(J26:J27)</f>
        <v>0</v>
      </c>
      <c r="K25" s="184">
        <f t="shared" ref="K25" si="69">SUM(K26:K27)</f>
        <v>0</v>
      </c>
      <c r="L25" s="184">
        <f t="shared" ref="L25" si="70">SUM(L26:L27)</f>
        <v>0</v>
      </c>
      <c r="M25" s="184">
        <f t="shared" ref="M25" si="71">SUM(M26:M27)</f>
        <v>1</v>
      </c>
      <c r="N25" s="265">
        <f t="shared" ref="N25" si="72">SUM(N26:N27)</f>
        <v>0</v>
      </c>
      <c r="O25" s="441">
        <f t="shared" ref="O25" si="73">SUM(O26:O27)</f>
        <v>0</v>
      </c>
      <c r="P25" s="31"/>
      <c r="Q25" s="31"/>
      <c r="R25" s="31"/>
      <c r="S25" s="31"/>
      <c r="T25" s="31"/>
      <c r="U25" s="31"/>
    </row>
    <row r="26" spans="1:21" ht="18" customHeight="1">
      <c r="A26" s="425" t="s">
        <v>114</v>
      </c>
      <c r="B26" s="604">
        <f t="shared" si="1"/>
        <v>0</v>
      </c>
      <c r="C26" s="260">
        <f>SUM(D26:H26)</f>
        <v>0</v>
      </c>
      <c r="D26" s="266"/>
      <c r="E26" s="186"/>
      <c r="F26" s="186"/>
      <c r="G26" s="186"/>
      <c r="H26" s="267"/>
      <c r="I26" s="271">
        <f>SUM(J26:N26)</f>
        <v>0</v>
      </c>
      <c r="J26" s="266"/>
      <c r="K26" s="186"/>
      <c r="L26" s="186"/>
      <c r="M26" s="186"/>
      <c r="N26" s="267"/>
      <c r="O26" s="442"/>
      <c r="P26" s="31"/>
      <c r="Q26" s="31"/>
      <c r="R26" s="31"/>
      <c r="S26" s="31"/>
      <c r="T26" s="31"/>
      <c r="U26" s="31"/>
    </row>
    <row r="27" spans="1:21" s="43" customFormat="1" ht="18" customHeight="1">
      <c r="A27" s="427" t="s">
        <v>76</v>
      </c>
      <c r="B27" s="604">
        <f t="shared" si="1"/>
        <v>1</v>
      </c>
      <c r="C27" s="260">
        <f>SUM(D27:H27)</f>
        <v>0</v>
      </c>
      <c r="D27" s="266"/>
      <c r="E27" s="186"/>
      <c r="F27" s="186"/>
      <c r="G27" s="186"/>
      <c r="H27" s="267"/>
      <c r="I27" s="271">
        <f>SUM(J27:N27)</f>
        <v>1</v>
      </c>
      <c r="J27" s="266"/>
      <c r="K27" s="186"/>
      <c r="L27" s="186"/>
      <c r="M27" s="186">
        <v>1</v>
      </c>
      <c r="N27" s="267"/>
      <c r="O27" s="443"/>
      <c r="P27" s="31"/>
      <c r="Q27" s="31"/>
      <c r="R27" s="31"/>
      <c r="S27" s="31"/>
      <c r="T27" s="31"/>
      <c r="U27" s="31"/>
    </row>
    <row r="28" spans="1:21" s="32" customFormat="1" ht="18" customHeight="1">
      <c r="A28" s="440" t="s">
        <v>78</v>
      </c>
      <c r="B28" s="605">
        <f t="shared" si="1"/>
        <v>1</v>
      </c>
      <c r="C28" s="259">
        <f t="shared" ref="C28" si="74">SUM(C29:C30)</f>
        <v>0</v>
      </c>
      <c r="D28" s="264">
        <f t="shared" ref="D28" si="75">SUM(D29:D30)</f>
        <v>0</v>
      </c>
      <c r="E28" s="184">
        <f t="shared" ref="E28" si="76">SUM(E29:E30)</f>
        <v>0</v>
      </c>
      <c r="F28" s="184">
        <f t="shared" ref="F28" si="77">SUM(F29:F30)</f>
        <v>0</v>
      </c>
      <c r="G28" s="184">
        <f t="shared" ref="G28" si="78">SUM(G29:G30)</f>
        <v>0</v>
      </c>
      <c r="H28" s="265">
        <f t="shared" ref="H28" si="79">SUM(H29:H30)</f>
        <v>0</v>
      </c>
      <c r="I28" s="270">
        <f t="shared" ref="I28" si="80">SUM(I29:I30)</f>
        <v>1</v>
      </c>
      <c r="J28" s="264">
        <f t="shared" ref="J28" si="81">SUM(J29:J30)</f>
        <v>0</v>
      </c>
      <c r="K28" s="184">
        <f t="shared" ref="K28" si="82">SUM(K29:K30)</f>
        <v>0</v>
      </c>
      <c r="L28" s="184">
        <f t="shared" ref="L28" si="83">SUM(L29:L30)</f>
        <v>0</v>
      </c>
      <c r="M28" s="184">
        <f t="shared" ref="M28" si="84">SUM(M29:M30)</f>
        <v>1</v>
      </c>
      <c r="N28" s="265">
        <f t="shared" ref="N28" si="85">SUM(N29:N30)</f>
        <v>0</v>
      </c>
      <c r="O28" s="441">
        <f t="shared" ref="O28" si="86">SUM(O29:O30)</f>
        <v>0</v>
      </c>
      <c r="P28" s="31"/>
      <c r="Q28" s="31"/>
      <c r="R28" s="31"/>
      <c r="S28" s="31"/>
      <c r="T28" s="31"/>
      <c r="U28" s="31"/>
    </row>
    <row r="29" spans="1:21" ht="18" customHeight="1">
      <c r="A29" s="425" t="s">
        <v>77</v>
      </c>
      <c r="B29" s="604">
        <f t="shared" si="1"/>
        <v>0</v>
      </c>
      <c r="C29" s="260">
        <f>SUM(D29:H29)</f>
        <v>0</v>
      </c>
      <c r="D29" s="266"/>
      <c r="E29" s="186"/>
      <c r="F29" s="186"/>
      <c r="G29" s="186"/>
      <c r="H29" s="267"/>
      <c r="I29" s="271">
        <f>SUM(J29:N29)</f>
        <v>0</v>
      </c>
      <c r="J29" s="266"/>
      <c r="K29" s="186"/>
      <c r="L29" s="186"/>
      <c r="M29" s="186"/>
      <c r="N29" s="267"/>
      <c r="O29" s="442"/>
      <c r="P29" s="31"/>
      <c r="Q29" s="31"/>
      <c r="R29" s="31"/>
      <c r="S29" s="31"/>
      <c r="T29" s="31"/>
      <c r="U29" s="31"/>
    </row>
    <row r="30" spans="1:21" s="43" customFormat="1" ht="18" customHeight="1">
      <c r="A30" s="427" t="s">
        <v>79</v>
      </c>
      <c r="B30" s="604">
        <f t="shared" si="1"/>
        <v>1</v>
      </c>
      <c r="C30" s="260">
        <f>SUM(D30:H30)</f>
        <v>0</v>
      </c>
      <c r="D30" s="268"/>
      <c r="E30" s="185"/>
      <c r="F30" s="185"/>
      <c r="G30" s="185"/>
      <c r="H30" s="269"/>
      <c r="I30" s="271">
        <f>SUM(J30:N30)</f>
        <v>1</v>
      </c>
      <c r="J30" s="268"/>
      <c r="K30" s="185"/>
      <c r="L30" s="185"/>
      <c r="M30" s="185">
        <v>1</v>
      </c>
      <c r="N30" s="269"/>
      <c r="O30" s="443"/>
      <c r="P30" s="31"/>
      <c r="Q30" s="31"/>
      <c r="R30" s="31"/>
      <c r="S30" s="31"/>
      <c r="T30" s="31"/>
      <c r="U30" s="31"/>
    </row>
    <row r="31" spans="1:21" s="32" customFormat="1" ht="18" customHeight="1">
      <c r="A31" s="440" t="s">
        <v>201</v>
      </c>
      <c r="B31" s="605">
        <f t="shared" si="1"/>
        <v>0</v>
      </c>
      <c r="C31" s="259">
        <f>SUM(C32)</f>
        <v>0</v>
      </c>
      <c r="D31" s="264">
        <f t="shared" ref="D31:O31" si="87">SUM(D32)</f>
        <v>0</v>
      </c>
      <c r="E31" s="184">
        <f t="shared" si="87"/>
        <v>0</v>
      </c>
      <c r="F31" s="184">
        <f t="shared" si="87"/>
        <v>0</v>
      </c>
      <c r="G31" s="184">
        <f t="shared" si="87"/>
        <v>0</v>
      </c>
      <c r="H31" s="265">
        <f t="shared" si="87"/>
        <v>0</v>
      </c>
      <c r="I31" s="270">
        <f t="shared" si="87"/>
        <v>0</v>
      </c>
      <c r="J31" s="264">
        <f t="shared" si="87"/>
        <v>0</v>
      </c>
      <c r="K31" s="184">
        <f t="shared" si="87"/>
        <v>0</v>
      </c>
      <c r="L31" s="184">
        <f t="shared" si="87"/>
        <v>0</v>
      </c>
      <c r="M31" s="184">
        <f t="shared" si="87"/>
        <v>0</v>
      </c>
      <c r="N31" s="265">
        <f t="shared" si="87"/>
        <v>0</v>
      </c>
      <c r="O31" s="441">
        <f t="shared" si="87"/>
        <v>0</v>
      </c>
      <c r="P31" s="31"/>
      <c r="Q31" s="31"/>
      <c r="R31" s="31"/>
      <c r="S31" s="31"/>
      <c r="T31" s="31"/>
      <c r="U31" s="31"/>
    </row>
    <row r="32" spans="1:21" ht="18" customHeight="1">
      <c r="A32" s="431" t="s">
        <v>200</v>
      </c>
      <c r="B32" s="604">
        <f t="shared" si="1"/>
        <v>0</v>
      </c>
      <c r="C32" s="260">
        <f>SUM(D32:H32)</f>
        <v>0</v>
      </c>
      <c r="D32" s="266"/>
      <c r="E32" s="186"/>
      <c r="F32" s="186"/>
      <c r="G32" s="186"/>
      <c r="H32" s="267"/>
      <c r="I32" s="271">
        <f>SUM(J32:N32)</f>
        <v>0</v>
      </c>
      <c r="J32" s="266"/>
      <c r="K32" s="186"/>
      <c r="L32" s="186"/>
      <c r="M32" s="186"/>
      <c r="N32" s="267"/>
      <c r="O32" s="442"/>
      <c r="P32" s="31"/>
      <c r="Q32" s="31"/>
      <c r="R32" s="31"/>
      <c r="S32" s="31"/>
      <c r="T32" s="31"/>
      <c r="U32" s="31"/>
    </row>
    <row r="33" spans="1:21" s="32" customFormat="1" ht="18" customHeight="1">
      <c r="A33" s="440" t="s">
        <v>149</v>
      </c>
      <c r="B33" s="605">
        <f t="shared" si="1"/>
        <v>6</v>
      </c>
      <c r="C33" s="259">
        <f t="shared" ref="C33" si="88">SUM(C34:C35)</f>
        <v>0</v>
      </c>
      <c r="D33" s="264">
        <f t="shared" ref="D33" si="89">SUM(D34:D35)</f>
        <v>0</v>
      </c>
      <c r="E33" s="184">
        <f t="shared" ref="E33" si="90">SUM(E34:E35)</f>
        <v>0</v>
      </c>
      <c r="F33" s="184">
        <f t="shared" ref="F33" si="91">SUM(F34:F35)</f>
        <v>0</v>
      </c>
      <c r="G33" s="184">
        <f t="shared" ref="G33" si="92">SUM(G34:G35)</f>
        <v>0</v>
      </c>
      <c r="H33" s="265">
        <f t="shared" ref="H33" si="93">SUM(H34:H35)</f>
        <v>0</v>
      </c>
      <c r="I33" s="270">
        <f t="shared" ref="I33" si="94">SUM(I34:I35)</f>
        <v>6</v>
      </c>
      <c r="J33" s="264">
        <f t="shared" ref="J33" si="95">SUM(J34:J35)</f>
        <v>3</v>
      </c>
      <c r="K33" s="184">
        <f t="shared" ref="K33" si="96">SUM(K34:K35)</f>
        <v>0</v>
      </c>
      <c r="L33" s="184">
        <f t="shared" ref="L33" si="97">SUM(L34:L35)</f>
        <v>0</v>
      </c>
      <c r="M33" s="184">
        <f t="shared" ref="M33" si="98">SUM(M34:M35)</f>
        <v>3</v>
      </c>
      <c r="N33" s="265">
        <f t="shared" ref="N33" si="99">SUM(N34:N35)</f>
        <v>0</v>
      </c>
      <c r="O33" s="441">
        <f t="shared" ref="O33" si="100">SUM(O34:O35)</f>
        <v>0</v>
      </c>
      <c r="P33" s="31"/>
      <c r="Q33" s="31"/>
      <c r="R33" s="31"/>
      <c r="S33" s="31"/>
      <c r="T33" s="31"/>
      <c r="U33" s="31"/>
    </row>
    <row r="34" spans="1:21" ht="18" customHeight="1">
      <c r="A34" s="425" t="s">
        <v>43</v>
      </c>
      <c r="B34" s="604">
        <f t="shared" si="1"/>
        <v>3</v>
      </c>
      <c r="C34" s="260">
        <f>SUM(D34:H34)</f>
        <v>0</v>
      </c>
      <c r="D34" s="266"/>
      <c r="E34" s="186"/>
      <c r="F34" s="186"/>
      <c r="G34" s="186"/>
      <c r="H34" s="267"/>
      <c r="I34" s="271">
        <f>SUM(J34:N34)</f>
        <v>3</v>
      </c>
      <c r="J34" s="266">
        <v>1</v>
      </c>
      <c r="K34" s="186"/>
      <c r="L34" s="186"/>
      <c r="M34" s="186">
        <v>2</v>
      </c>
      <c r="N34" s="267"/>
      <c r="O34" s="442"/>
      <c r="P34" s="31"/>
      <c r="Q34" s="31"/>
      <c r="R34" s="31"/>
      <c r="S34" s="31"/>
      <c r="T34" s="31"/>
      <c r="U34" s="31"/>
    </row>
    <row r="35" spans="1:21" s="43" customFormat="1" ht="18" customHeight="1">
      <c r="A35" s="427" t="s">
        <v>81</v>
      </c>
      <c r="B35" s="604">
        <f t="shared" si="1"/>
        <v>3</v>
      </c>
      <c r="C35" s="260">
        <f>SUM(D35:H35)</f>
        <v>0</v>
      </c>
      <c r="D35" s="268"/>
      <c r="E35" s="185"/>
      <c r="F35" s="185"/>
      <c r="G35" s="185"/>
      <c r="H35" s="269"/>
      <c r="I35" s="271">
        <f>SUM(J35:N35)</f>
        <v>3</v>
      </c>
      <c r="J35" s="268">
        <v>2</v>
      </c>
      <c r="K35" s="185"/>
      <c r="L35" s="185"/>
      <c r="M35" s="185">
        <v>1</v>
      </c>
      <c r="N35" s="269"/>
      <c r="O35" s="443"/>
      <c r="P35" s="31"/>
      <c r="Q35" s="31"/>
      <c r="R35" s="31"/>
      <c r="S35" s="31"/>
      <c r="T35" s="31"/>
      <c r="U35" s="31"/>
    </row>
    <row r="36" spans="1:21" s="32" customFormat="1" ht="18" customHeight="1">
      <c r="A36" s="440" t="s">
        <v>150</v>
      </c>
      <c r="B36" s="605">
        <f t="shared" si="1"/>
        <v>2</v>
      </c>
      <c r="C36" s="259">
        <f t="shared" ref="C36" si="101">SUM(C37:C38)</f>
        <v>0</v>
      </c>
      <c r="D36" s="264">
        <f t="shared" ref="D36" si="102">SUM(D37:D38)</f>
        <v>0</v>
      </c>
      <c r="E36" s="184">
        <f t="shared" ref="E36" si="103">SUM(E37:E38)</f>
        <v>0</v>
      </c>
      <c r="F36" s="184">
        <f t="shared" ref="F36" si="104">SUM(F37:F38)</f>
        <v>0</v>
      </c>
      <c r="G36" s="184">
        <f t="shared" ref="G36" si="105">SUM(G37:G38)</f>
        <v>0</v>
      </c>
      <c r="H36" s="265">
        <f t="shared" ref="H36" si="106">SUM(H37:H38)</f>
        <v>0</v>
      </c>
      <c r="I36" s="270">
        <f t="shared" ref="I36" si="107">SUM(I37:I38)</f>
        <v>2</v>
      </c>
      <c r="J36" s="264">
        <f t="shared" ref="J36" si="108">SUM(J37:J38)</f>
        <v>0</v>
      </c>
      <c r="K36" s="184">
        <f t="shared" ref="K36" si="109">SUM(K37:K38)</f>
        <v>0</v>
      </c>
      <c r="L36" s="184">
        <f t="shared" ref="L36" si="110">SUM(L37:L38)</f>
        <v>0</v>
      </c>
      <c r="M36" s="184">
        <f t="shared" ref="M36" si="111">SUM(M37:M38)</f>
        <v>2</v>
      </c>
      <c r="N36" s="265">
        <f t="shared" ref="N36" si="112">SUM(N37:N38)</f>
        <v>0</v>
      </c>
      <c r="O36" s="441">
        <f t="shared" ref="O36" si="113">SUM(O37:O38)</f>
        <v>0</v>
      </c>
      <c r="P36" s="31"/>
      <c r="Q36" s="31"/>
      <c r="R36" s="31"/>
      <c r="S36" s="31"/>
      <c r="T36" s="31"/>
      <c r="U36" s="31"/>
    </row>
    <row r="37" spans="1:21" ht="18" customHeight="1">
      <c r="A37" s="425" t="s">
        <v>63</v>
      </c>
      <c r="B37" s="604">
        <f t="shared" si="1"/>
        <v>0</v>
      </c>
      <c r="C37" s="260">
        <f>SUM(D37:H37)</f>
        <v>0</v>
      </c>
      <c r="D37" s="266"/>
      <c r="E37" s="186"/>
      <c r="F37" s="186"/>
      <c r="G37" s="186"/>
      <c r="H37" s="267"/>
      <c r="I37" s="271">
        <f>SUM(J37:N37)</f>
        <v>0</v>
      </c>
      <c r="J37" s="266"/>
      <c r="K37" s="186"/>
      <c r="L37" s="186"/>
      <c r="M37" s="186"/>
      <c r="N37" s="267"/>
      <c r="O37" s="442"/>
      <c r="P37" s="31"/>
      <c r="Q37" s="31"/>
      <c r="R37" s="31"/>
      <c r="S37" s="31"/>
      <c r="T37" s="31"/>
      <c r="U37" s="31"/>
    </row>
    <row r="38" spans="1:21" s="43" customFormat="1" ht="18" customHeight="1">
      <c r="A38" s="427" t="s">
        <v>82</v>
      </c>
      <c r="B38" s="604">
        <f t="shared" si="1"/>
        <v>2</v>
      </c>
      <c r="C38" s="260">
        <f>SUM(D38:H38)</f>
        <v>0</v>
      </c>
      <c r="D38" s="268"/>
      <c r="E38" s="185"/>
      <c r="F38" s="185"/>
      <c r="G38" s="185"/>
      <c r="H38" s="269"/>
      <c r="I38" s="271">
        <f>SUM(J38:N38)</f>
        <v>2</v>
      </c>
      <c r="J38" s="268"/>
      <c r="K38" s="185"/>
      <c r="L38" s="185"/>
      <c r="M38" s="185">
        <v>2</v>
      </c>
      <c r="N38" s="269"/>
      <c r="O38" s="443"/>
      <c r="P38" s="31"/>
      <c r="Q38" s="31"/>
      <c r="R38" s="31"/>
      <c r="S38" s="31"/>
      <c r="T38" s="31"/>
      <c r="U38" s="31"/>
    </row>
    <row r="39" spans="1:21" s="32" customFormat="1" ht="18" customHeight="1">
      <c r="A39" s="440" t="s">
        <v>116</v>
      </c>
      <c r="B39" s="605">
        <f t="shared" si="1"/>
        <v>0</v>
      </c>
      <c r="C39" s="259">
        <f t="shared" ref="C39" si="114">SUM(C40:C41)</f>
        <v>0</v>
      </c>
      <c r="D39" s="264">
        <f t="shared" ref="D39" si="115">SUM(D40:D41)</f>
        <v>0</v>
      </c>
      <c r="E39" s="184">
        <f t="shared" ref="E39" si="116">SUM(E40:E41)</f>
        <v>0</v>
      </c>
      <c r="F39" s="184">
        <f t="shared" ref="F39" si="117">SUM(F40:F41)</f>
        <v>0</v>
      </c>
      <c r="G39" s="184">
        <f t="shared" ref="G39" si="118">SUM(G40:G41)</f>
        <v>0</v>
      </c>
      <c r="H39" s="265">
        <f t="shared" ref="H39" si="119">SUM(H40:H41)</f>
        <v>0</v>
      </c>
      <c r="I39" s="270">
        <f t="shared" ref="I39" si="120">SUM(I40:I41)</f>
        <v>0</v>
      </c>
      <c r="J39" s="264">
        <f t="shared" ref="J39" si="121">SUM(J40:J41)</f>
        <v>0</v>
      </c>
      <c r="K39" s="184">
        <f t="shared" ref="K39" si="122">SUM(K40:K41)</f>
        <v>0</v>
      </c>
      <c r="L39" s="184">
        <f t="shared" ref="L39" si="123">SUM(L40:L41)</f>
        <v>0</v>
      </c>
      <c r="M39" s="184">
        <f t="shared" ref="M39" si="124">SUM(M40:M41)</f>
        <v>0</v>
      </c>
      <c r="N39" s="265">
        <f t="shared" ref="N39" si="125">SUM(N40:N41)</f>
        <v>0</v>
      </c>
      <c r="O39" s="441">
        <f t="shared" ref="O39" si="126">SUM(O40:O41)</f>
        <v>0</v>
      </c>
      <c r="P39" s="31"/>
      <c r="Q39" s="31"/>
      <c r="R39" s="31"/>
      <c r="S39" s="31"/>
      <c r="T39" s="31"/>
      <c r="U39" s="31"/>
    </row>
    <row r="40" spans="1:21" s="33" customFormat="1" ht="18" customHeight="1">
      <c r="A40" s="445" t="s">
        <v>115</v>
      </c>
      <c r="B40" s="604">
        <f t="shared" si="1"/>
        <v>0</v>
      </c>
      <c r="C40" s="260">
        <f>SUM(D40:H40)</f>
        <v>0</v>
      </c>
      <c r="D40" s="266"/>
      <c r="E40" s="186"/>
      <c r="F40" s="186"/>
      <c r="G40" s="186"/>
      <c r="H40" s="267"/>
      <c r="I40" s="271">
        <f>SUM(J40:N40)</f>
        <v>0</v>
      </c>
      <c r="J40" s="266"/>
      <c r="K40" s="186"/>
      <c r="L40" s="186"/>
      <c r="M40" s="186"/>
      <c r="N40" s="267"/>
      <c r="O40" s="442"/>
      <c r="P40" s="31"/>
      <c r="Q40" s="31"/>
      <c r="R40" s="31"/>
      <c r="S40" s="31"/>
      <c r="T40" s="31"/>
      <c r="U40" s="31"/>
    </row>
    <row r="41" spans="1:21" s="43" customFormat="1" ht="18" customHeight="1">
      <c r="A41" s="427" t="s">
        <v>121</v>
      </c>
      <c r="B41" s="604">
        <f t="shared" si="1"/>
        <v>0</v>
      </c>
      <c r="C41" s="260">
        <f>SUM(D41:H41)</f>
        <v>0</v>
      </c>
      <c r="D41" s="268"/>
      <c r="E41" s="185"/>
      <c r="F41" s="185"/>
      <c r="G41" s="185"/>
      <c r="H41" s="269"/>
      <c r="I41" s="271">
        <f>SUM(J41:N41)</f>
        <v>0</v>
      </c>
      <c r="J41" s="268"/>
      <c r="K41" s="185"/>
      <c r="L41" s="185"/>
      <c r="M41" s="185"/>
      <c r="N41" s="269"/>
      <c r="O41" s="443"/>
      <c r="P41" s="31"/>
      <c r="Q41" s="31"/>
      <c r="R41" s="31"/>
      <c r="S41" s="31"/>
      <c r="T41" s="31"/>
      <c r="U41" s="31"/>
    </row>
    <row r="42" spans="1:21" s="32" customFormat="1" ht="18" customHeight="1">
      <c r="A42" s="440" t="s">
        <v>83</v>
      </c>
      <c r="B42" s="605">
        <f t="shared" si="1"/>
        <v>1</v>
      </c>
      <c r="C42" s="259">
        <f t="shared" ref="C42" si="127">SUM(C43:C44)</f>
        <v>0</v>
      </c>
      <c r="D42" s="264">
        <f t="shared" ref="D42" si="128">SUM(D43:D44)</f>
        <v>0</v>
      </c>
      <c r="E42" s="184">
        <f t="shared" ref="E42" si="129">SUM(E43:E44)</f>
        <v>0</v>
      </c>
      <c r="F42" s="184">
        <f t="shared" ref="F42" si="130">SUM(F43:F44)</f>
        <v>0</v>
      </c>
      <c r="G42" s="184">
        <f t="shared" ref="G42" si="131">SUM(G43:G44)</f>
        <v>0</v>
      </c>
      <c r="H42" s="265">
        <f t="shared" ref="H42" si="132">SUM(H43:H44)</f>
        <v>0</v>
      </c>
      <c r="I42" s="270">
        <f t="shared" ref="I42" si="133">SUM(I43:I44)</f>
        <v>1</v>
      </c>
      <c r="J42" s="264">
        <f t="shared" ref="J42" si="134">SUM(J43:J44)</f>
        <v>0</v>
      </c>
      <c r="K42" s="184">
        <f t="shared" ref="K42" si="135">SUM(K43:K44)</f>
        <v>0</v>
      </c>
      <c r="L42" s="184">
        <f t="shared" ref="L42" si="136">SUM(L43:L44)</f>
        <v>0</v>
      </c>
      <c r="M42" s="184">
        <f t="shared" ref="M42" si="137">SUM(M43:M44)</f>
        <v>1</v>
      </c>
      <c r="N42" s="265">
        <f t="shared" ref="N42" si="138">SUM(N43:N44)</f>
        <v>0</v>
      </c>
      <c r="O42" s="441">
        <f t="shared" ref="O42" si="139">SUM(O43:O44)</f>
        <v>0</v>
      </c>
      <c r="P42" s="31"/>
      <c r="Q42" s="31"/>
      <c r="R42" s="31"/>
      <c r="S42" s="31"/>
      <c r="T42" s="31"/>
      <c r="U42" s="31"/>
    </row>
    <row r="43" spans="1:21" ht="18" customHeight="1">
      <c r="A43" s="425" t="s">
        <v>46</v>
      </c>
      <c r="B43" s="604">
        <f t="shared" si="1"/>
        <v>0</v>
      </c>
      <c r="C43" s="260">
        <f>SUM(D43:H43)</f>
        <v>0</v>
      </c>
      <c r="D43" s="266"/>
      <c r="E43" s="186"/>
      <c r="F43" s="186"/>
      <c r="G43" s="186"/>
      <c r="H43" s="267"/>
      <c r="I43" s="271">
        <f>SUM(J43:N43)</f>
        <v>0</v>
      </c>
      <c r="J43" s="266"/>
      <c r="K43" s="186"/>
      <c r="L43" s="186"/>
      <c r="M43" s="186"/>
      <c r="N43" s="267"/>
      <c r="O43" s="442"/>
      <c r="P43" s="31"/>
      <c r="Q43" s="31"/>
      <c r="R43" s="31"/>
      <c r="S43" s="31"/>
      <c r="T43" s="31"/>
      <c r="U43" s="31"/>
    </row>
    <row r="44" spans="1:21" s="43" customFormat="1" ht="18" customHeight="1">
      <c r="A44" s="427" t="s">
        <v>84</v>
      </c>
      <c r="B44" s="604">
        <f t="shared" si="1"/>
        <v>1</v>
      </c>
      <c r="C44" s="260">
        <f>SUM(D44:H44)</f>
        <v>0</v>
      </c>
      <c r="D44" s="268"/>
      <c r="E44" s="185"/>
      <c r="F44" s="185"/>
      <c r="G44" s="185"/>
      <c r="H44" s="269"/>
      <c r="I44" s="271">
        <f>SUM(J44:N44)</f>
        <v>1</v>
      </c>
      <c r="J44" s="268"/>
      <c r="K44" s="185"/>
      <c r="L44" s="185"/>
      <c r="M44" s="185">
        <v>1</v>
      </c>
      <c r="N44" s="269"/>
      <c r="O44" s="443"/>
      <c r="P44" s="31"/>
      <c r="Q44" s="31"/>
      <c r="R44" s="31"/>
      <c r="S44" s="31"/>
      <c r="T44" s="31"/>
      <c r="U44" s="31"/>
    </row>
    <row r="45" spans="1:21" s="32" customFormat="1" ht="18" customHeight="1">
      <c r="A45" s="440" t="s">
        <v>85</v>
      </c>
      <c r="B45" s="605">
        <f t="shared" si="1"/>
        <v>0</v>
      </c>
      <c r="C45" s="259">
        <f t="shared" ref="C45" si="140">SUM(C46:C47)</f>
        <v>0</v>
      </c>
      <c r="D45" s="264">
        <f t="shared" ref="D45" si="141">SUM(D46:D47)</f>
        <v>0</v>
      </c>
      <c r="E45" s="184">
        <f t="shared" ref="E45" si="142">SUM(E46:E47)</f>
        <v>0</v>
      </c>
      <c r="F45" s="184">
        <f t="shared" ref="F45" si="143">SUM(F46:F47)</f>
        <v>0</v>
      </c>
      <c r="G45" s="184">
        <f t="shared" ref="G45" si="144">SUM(G46:G47)</f>
        <v>0</v>
      </c>
      <c r="H45" s="265">
        <f t="shared" ref="H45" si="145">SUM(H46:H47)</f>
        <v>0</v>
      </c>
      <c r="I45" s="270">
        <f t="shared" ref="I45" si="146">SUM(I46:I47)</f>
        <v>0</v>
      </c>
      <c r="J45" s="264">
        <f t="shared" ref="J45" si="147">SUM(J46:J47)</f>
        <v>0</v>
      </c>
      <c r="K45" s="184">
        <f t="shared" ref="K45" si="148">SUM(K46:K47)</f>
        <v>0</v>
      </c>
      <c r="L45" s="184">
        <f t="shared" ref="L45" si="149">SUM(L46:L47)</f>
        <v>0</v>
      </c>
      <c r="M45" s="184">
        <f t="shared" ref="M45" si="150">SUM(M46:M47)</f>
        <v>0</v>
      </c>
      <c r="N45" s="265">
        <f t="shared" ref="N45" si="151">SUM(N46:N47)</f>
        <v>0</v>
      </c>
      <c r="O45" s="441">
        <f t="shared" ref="O45" si="152">SUM(O46:O47)</f>
        <v>0</v>
      </c>
      <c r="P45" s="31"/>
      <c r="Q45" s="31"/>
      <c r="R45" s="31"/>
      <c r="S45" s="31"/>
      <c r="T45" s="31"/>
      <c r="U45" s="31"/>
    </row>
    <row r="46" spans="1:21" ht="18" customHeight="1">
      <c r="A46" s="446" t="s">
        <v>48</v>
      </c>
      <c r="B46" s="604">
        <f t="shared" si="1"/>
        <v>0</v>
      </c>
      <c r="C46" s="260">
        <f>SUM(D46:H46)</f>
        <v>0</v>
      </c>
      <c r="D46" s="266"/>
      <c r="E46" s="186"/>
      <c r="F46" s="186"/>
      <c r="G46" s="186"/>
      <c r="H46" s="267"/>
      <c r="I46" s="271">
        <f>SUM(J46:N46)</f>
        <v>0</v>
      </c>
      <c r="J46" s="266"/>
      <c r="K46" s="186"/>
      <c r="L46" s="186"/>
      <c r="M46" s="186"/>
      <c r="N46" s="267"/>
      <c r="O46" s="442"/>
      <c r="P46" s="31"/>
      <c r="Q46" s="31"/>
      <c r="R46" s="31"/>
      <c r="S46" s="31"/>
      <c r="T46" s="31"/>
      <c r="U46" s="31"/>
    </row>
    <row r="47" spans="1:21" s="43" customFormat="1" ht="18" customHeight="1">
      <c r="A47" s="427" t="s">
        <v>86</v>
      </c>
      <c r="B47" s="604">
        <f t="shared" si="1"/>
        <v>0</v>
      </c>
      <c r="C47" s="260">
        <f>SUM(D47:H47)</f>
        <v>0</v>
      </c>
      <c r="D47" s="268"/>
      <c r="E47" s="185"/>
      <c r="F47" s="185"/>
      <c r="G47" s="185"/>
      <c r="H47" s="269"/>
      <c r="I47" s="271">
        <f>SUM(J47:N47)</f>
        <v>0</v>
      </c>
      <c r="J47" s="268"/>
      <c r="K47" s="185"/>
      <c r="L47" s="185"/>
      <c r="M47" s="185"/>
      <c r="N47" s="269"/>
      <c r="O47" s="443"/>
      <c r="P47" s="31"/>
      <c r="Q47" s="31"/>
      <c r="R47" s="31"/>
      <c r="S47" s="31"/>
      <c r="T47" s="31"/>
      <c r="U47" s="31"/>
    </row>
    <row r="48" spans="1:21" s="32" customFormat="1" ht="18" customHeight="1">
      <c r="A48" s="440" t="s">
        <v>118</v>
      </c>
      <c r="B48" s="605">
        <f t="shared" si="1"/>
        <v>3</v>
      </c>
      <c r="C48" s="259">
        <f t="shared" ref="C48" si="153">SUM(C49:C50)</f>
        <v>1</v>
      </c>
      <c r="D48" s="264">
        <f t="shared" ref="D48" si="154">SUM(D49:D50)</f>
        <v>1</v>
      </c>
      <c r="E48" s="184">
        <f t="shared" ref="E48" si="155">SUM(E49:E50)</f>
        <v>0</v>
      </c>
      <c r="F48" s="184">
        <f t="shared" ref="F48" si="156">SUM(F49:F50)</f>
        <v>0</v>
      </c>
      <c r="G48" s="184">
        <f t="shared" ref="G48" si="157">SUM(G49:G50)</f>
        <v>0</v>
      </c>
      <c r="H48" s="265">
        <f t="shared" ref="H48" si="158">SUM(H49:H50)</f>
        <v>0</v>
      </c>
      <c r="I48" s="270">
        <f t="shared" ref="I48" si="159">SUM(I49:I50)</f>
        <v>2</v>
      </c>
      <c r="J48" s="264">
        <f t="shared" ref="J48" si="160">SUM(J49:J50)</f>
        <v>0</v>
      </c>
      <c r="K48" s="184">
        <f t="shared" ref="K48" si="161">SUM(K49:K50)</f>
        <v>0</v>
      </c>
      <c r="L48" s="184">
        <f t="shared" ref="L48" si="162">SUM(L49:L50)</f>
        <v>1</v>
      </c>
      <c r="M48" s="184">
        <f t="shared" ref="M48" si="163">SUM(M49:M50)</f>
        <v>1</v>
      </c>
      <c r="N48" s="265">
        <f t="shared" ref="N48" si="164">SUM(N49:N50)</f>
        <v>0</v>
      </c>
      <c r="O48" s="441">
        <f t="shared" ref="O48" si="165">SUM(O49:O50)</f>
        <v>0</v>
      </c>
      <c r="P48" s="31"/>
      <c r="Q48" s="31"/>
      <c r="R48" s="31"/>
      <c r="S48" s="31"/>
      <c r="T48" s="31"/>
      <c r="U48" s="31"/>
    </row>
    <row r="49" spans="1:21" ht="18" customHeight="1">
      <c r="A49" s="425" t="s">
        <v>117</v>
      </c>
      <c r="B49" s="604">
        <f t="shared" si="1"/>
        <v>1</v>
      </c>
      <c r="C49" s="260">
        <f>SUM(D49:H49)</f>
        <v>0</v>
      </c>
      <c r="D49" s="238"/>
      <c r="E49" s="35"/>
      <c r="F49" s="35"/>
      <c r="G49" s="35"/>
      <c r="H49" s="239"/>
      <c r="I49" s="271">
        <f>SUM(J49:N49)</f>
        <v>1</v>
      </c>
      <c r="J49" s="238"/>
      <c r="K49" s="35"/>
      <c r="L49" s="35">
        <v>1</v>
      </c>
      <c r="M49" s="35"/>
      <c r="N49" s="239"/>
      <c r="O49" s="442"/>
      <c r="P49" s="31"/>
      <c r="Q49" s="31"/>
      <c r="R49" s="31"/>
      <c r="S49" s="31"/>
      <c r="T49" s="31"/>
      <c r="U49" s="31"/>
    </row>
    <row r="50" spans="1:21" s="43" customFormat="1" ht="18" customHeight="1">
      <c r="A50" s="427" t="s">
        <v>87</v>
      </c>
      <c r="B50" s="604">
        <f t="shared" si="1"/>
        <v>2</v>
      </c>
      <c r="C50" s="260">
        <f>SUM(D50:H50)</f>
        <v>1</v>
      </c>
      <c r="D50" s="240">
        <v>1</v>
      </c>
      <c r="E50" s="38"/>
      <c r="F50" s="38"/>
      <c r="G50" s="38"/>
      <c r="H50" s="241"/>
      <c r="I50" s="271">
        <f>SUM(J50:N50)</f>
        <v>1</v>
      </c>
      <c r="J50" s="240"/>
      <c r="K50" s="38"/>
      <c r="L50" s="38"/>
      <c r="M50" s="38">
        <v>1</v>
      </c>
      <c r="N50" s="241"/>
      <c r="O50" s="443"/>
      <c r="P50" s="31"/>
      <c r="Q50" s="31"/>
      <c r="R50" s="31"/>
      <c r="S50" s="31"/>
      <c r="T50" s="31"/>
      <c r="U50" s="31"/>
    </row>
    <row r="51" spans="1:21" s="32" customFormat="1" ht="18" customHeight="1">
      <c r="A51" s="440" t="s">
        <v>88</v>
      </c>
      <c r="B51" s="605">
        <f t="shared" si="1"/>
        <v>0</v>
      </c>
      <c r="C51" s="259">
        <f t="shared" ref="C51" si="166">SUM(C52:C53)</f>
        <v>0</v>
      </c>
      <c r="D51" s="264">
        <f t="shared" ref="D51" si="167">SUM(D52:D53)</f>
        <v>0</v>
      </c>
      <c r="E51" s="184">
        <f t="shared" ref="E51" si="168">SUM(E52:E53)</f>
        <v>0</v>
      </c>
      <c r="F51" s="184">
        <f t="shared" ref="F51" si="169">SUM(F52:F53)</f>
        <v>0</v>
      </c>
      <c r="G51" s="184">
        <f t="shared" ref="G51" si="170">SUM(G52:G53)</f>
        <v>0</v>
      </c>
      <c r="H51" s="265">
        <f t="shared" ref="H51" si="171">SUM(H52:H53)</f>
        <v>0</v>
      </c>
      <c r="I51" s="270">
        <f t="shared" ref="I51" si="172">SUM(I52:I53)</f>
        <v>0</v>
      </c>
      <c r="J51" s="264">
        <f t="shared" ref="J51" si="173">SUM(J52:J53)</f>
        <v>0</v>
      </c>
      <c r="K51" s="184">
        <f t="shared" ref="K51" si="174">SUM(K52:K53)</f>
        <v>0</v>
      </c>
      <c r="L51" s="184">
        <f t="shared" ref="L51" si="175">SUM(L52:L53)</f>
        <v>0</v>
      </c>
      <c r="M51" s="184">
        <f t="shared" ref="M51" si="176">SUM(M52:M53)</f>
        <v>0</v>
      </c>
      <c r="N51" s="265">
        <f t="shared" ref="N51" si="177">SUM(N52:N53)</f>
        <v>0</v>
      </c>
      <c r="O51" s="441">
        <f t="shared" ref="O51" si="178">SUM(O52:O53)</f>
        <v>0</v>
      </c>
      <c r="P51" s="31"/>
      <c r="Q51" s="31"/>
      <c r="R51" s="31"/>
      <c r="S51" s="31"/>
      <c r="T51" s="31"/>
      <c r="U51" s="31"/>
    </row>
    <row r="52" spans="1:21" ht="18" customHeight="1">
      <c r="A52" s="425" t="s">
        <v>52</v>
      </c>
      <c r="B52" s="604">
        <f t="shared" si="1"/>
        <v>0</v>
      </c>
      <c r="C52" s="260">
        <f>SUM(D52:H52)</f>
        <v>0</v>
      </c>
      <c r="D52" s="238"/>
      <c r="E52" s="35"/>
      <c r="F52" s="35"/>
      <c r="G52" s="35"/>
      <c r="H52" s="239"/>
      <c r="I52" s="271">
        <f>SUM(J52:N52)</f>
        <v>0</v>
      </c>
      <c r="J52" s="238"/>
      <c r="K52" s="35"/>
      <c r="L52" s="35"/>
      <c r="M52" s="35"/>
      <c r="N52" s="239"/>
      <c r="O52" s="442"/>
      <c r="P52" s="31"/>
      <c r="Q52" s="31"/>
      <c r="R52" s="31"/>
      <c r="S52" s="31"/>
      <c r="T52" s="31"/>
      <c r="U52" s="31"/>
    </row>
    <row r="53" spans="1:21" s="43" customFormat="1" ht="18" customHeight="1">
      <c r="A53" s="427" t="s">
        <v>89</v>
      </c>
      <c r="B53" s="604">
        <f t="shared" si="1"/>
        <v>0</v>
      </c>
      <c r="C53" s="260">
        <f>SUM(D53:H53)</f>
        <v>0</v>
      </c>
      <c r="D53" s="240"/>
      <c r="E53" s="38"/>
      <c r="F53" s="38"/>
      <c r="G53" s="38"/>
      <c r="H53" s="241"/>
      <c r="I53" s="271">
        <f>SUM(J53:N53)</f>
        <v>0</v>
      </c>
      <c r="J53" s="240"/>
      <c r="K53" s="38"/>
      <c r="L53" s="38"/>
      <c r="M53" s="38"/>
      <c r="N53" s="241"/>
      <c r="O53" s="443"/>
      <c r="P53" s="31"/>
      <c r="Q53" s="31"/>
      <c r="R53" s="31"/>
      <c r="S53" s="31"/>
      <c r="T53" s="31"/>
      <c r="U53" s="31"/>
    </row>
    <row r="54" spans="1:21" s="32" customFormat="1" ht="18" customHeight="1">
      <c r="A54" s="440" t="s">
        <v>90</v>
      </c>
      <c r="B54" s="605">
        <f t="shared" si="1"/>
        <v>1</v>
      </c>
      <c r="C54" s="259">
        <f t="shared" ref="C54" si="179">SUM(C55:C56)</f>
        <v>1</v>
      </c>
      <c r="D54" s="264">
        <f t="shared" ref="D54" si="180">SUM(D55:D56)</f>
        <v>0</v>
      </c>
      <c r="E54" s="184">
        <f t="shared" ref="E54" si="181">SUM(E55:E56)</f>
        <v>0</v>
      </c>
      <c r="F54" s="184">
        <f t="shared" ref="F54" si="182">SUM(F55:F56)</f>
        <v>0</v>
      </c>
      <c r="G54" s="184">
        <f t="shared" ref="G54" si="183">SUM(G55:G56)</f>
        <v>1</v>
      </c>
      <c r="H54" s="265">
        <f t="shared" ref="H54" si="184">SUM(H55:H56)</f>
        <v>0</v>
      </c>
      <c r="I54" s="270">
        <f t="shared" ref="I54" si="185">SUM(I55:I56)</f>
        <v>0</v>
      </c>
      <c r="J54" s="264">
        <f t="shared" ref="J54" si="186">SUM(J55:J56)</f>
        <v>0</v>
      </c>
      <c r="K54" s="184">
        <f t="shared" ref="K54" si="187">SUM(K55:K56)</f>
        <v>0</v>
      </c>
      <c r="L54" s="184">
        <f t="shared" ref="L54" si="188">SUM(L55:L56)</f>
        <v>0</v>
      </c>
      <c r="M54" s="184">
        <f t="shared" ref="M54" si="189">SUM(M55:M56)</f>
        <v>0</v>
      </c>
      <c r="N54" s="265">
        <f t="shared" ref="N54" si="190">SUM(N55:N56)</f>
        <v>0</v>
      </c>
      <c r="O54" s="441">
        <f t="shared" ref="O54" si="191">SUM(O55:O56)</f>
        <v>0</v>
      </c>
      <c r="P54" s="31"/>
      <c r="Q54" s="31"/>
      <c r="R54" s="31"/>
      <c r="S54" s="31"/>
      <c r="T54" s="31"/>
      <c r="U54" s="31"/>
    </row>
    <row r="55" spans="1:21" ht="18" customHeight="1">
      <c r="A55" s="425" t="s">
        <v>54</v>
      </c>
      <c r="B55" s="604">
        <f t="shared" si="1"/>
        <v>0</v>
      </c>
      <c r="C55" s="260">
        <f>SUM(D55:H55)</f>
        <v>0</v>
      </c>
      <c r="D55" s="238"/>
      <c r="E55" s="35"/>
      <c r="F55" s="35"/>
      <c r="G55" s="35"/>
      <c r="H55" s="239"/>
      <c r="I55" s="271">
        <f>SUM(J55:N55)</f>
        <v>0</v>
      </c>
      <c r="J55" s="238"/>
      <c r="K55" s="35"/>
      <c r="L55" s="35"/>
      <c r="M55" s="35"/>
      <c r="N55" s="239"/>
      <c r="O55" s="442"/>
      <c r="P55" s="31"/>
      <c r="Q55" s="31"/>
      <c r="R55" s="31"/>
      <c r="S55" s="31"/>
      <c r="T55" s="31"/>
      <c r="U55" s="31"/>
    </row>
    <row r="56" spans="1:21" s="43" customFormat="1" ht="18" customHeight="1">
      <c r="A56" s="427" t="s">
        <v>91</v>
      </c>
      <c r="B56" s="604">
        <f t="shared" si="1"/>
        <v>1</v>
      </c>
      <c r="C56" s="260">
        <f>SUM(D56:H56)</f>
        <v>1</v>
      </c>
      <c r="D56" s="238"/>
      <c r="E56" s="35"/>
      <c r="F56" s="35"/>
      <c r="G56" s="35">
        <v>1</v>
      </c>
      <c r="H56" s="239"/>
      <c r="I56" s="271">
        <f>SUM(J56:N56)</f>
        <v>0</v>
      </c>
      <c r="J56" s="238"/>
      <c r="K56" s="35"/>
      <c r="L56" s="35"/>
      <c r="M56" s="35"/>
      <c r="N56" s="239"/>
      <c r="O56" s="443"/>
      <c r="P56" s="31"/>
      <c r="Q56" s="31"/>
      <c r="R56" s="31"/>
      <c r="S56" s="31"/>
      <c r="T56" s="31"/>
      <c r="U56" s="31"/>
    </row>
    <row r="57" spans="1:21" s="32" customFormat="1" ht="18" customHeight="1">
      <c r="A57" s="440" t="s">
        <v>92</v>
      </c>
      <c r="B57" s="605">
        <f t="shared" si="1"/>
        <v>0</v>
      </c>
      <c r="C57" s="259">
        <f t="shared" ref="C57:N57" si="192">SUM(C58)</f>
        <v>0</v>
      </c>
      <c r="D57" s="264">
        <f t="shared" si="192"/>
        <v>0</v>
      </c>
      <c r="E57" s="184">
        <f t="shared" si="192"/>
        <v>0</v>
      </c>
      <c r="F57" s="184">
        <f t="shared" si="192"/>
        <v>0</v>
      </c>
      <c r="G57" s="184">
        <f t="shared" si="192"/>
        <v>0</v>
      </c>
      <c r="H57" s="265">
        <f t="shared" si="192"/>
        <v>0</v>
      </c>
      <c r="I57" s="270">
        <f t="shared" si="192"/>
        <v>0</v>
      </c>
      <c r="J57" s="264">
        <f t="shared" si="192"/>
        <v>0</v>
      </c>
      <c r="K57" s="184">
        <f t="shared" si="192"/>
        <v>0</v>
      </c>
      <c r="L57" s="184">
        <f t="shared" si="192"/>
        <v>0</v>
      </c>
      <c r="M57" s="184">
        <f t="shared" si="192"/>
        <v>0</v>
      </c>
      <c r="N57" s="265">
        <f t="shared" si="192"/>
        <v>0</v>
      </c>
      <c r="O57" s="441">
        <f t="shared" ref="O57" si="193">SUM(O58:O59)</f>
        <v>0</v>
      </c>
      <c r="P57" s="31"/>
      <c r="Q57" s="31"/>
      <c r="R57" s="31"/>
      <c r="S57" s="31"/>
      <c r="T57" s="31"/>
      <c r="U57" s="31"/>
    </row>
    <row r="58" spans="1:21" ht="18" customHeight="1" thickBot="1">
      <c r="A58" s="447" t="s">
        <v>56</v>
      </c>
      <c r="B58" s="606">
        <f t="shared" si="1"/>
        <v>0</v>
      </c>
      <c r="C58" s="448">
        <f>SUM(D58:H58)</f>
        <v>0</v>
      </c>
      <c r="D58" s="449"/>
      <c r="E58" s="450"/>
      <c r="F58" s="450"/>
      <c r="G58" s="450"/>
      <c r="H58" s="451"/>
      <c r="I58" s="452">
        <f>SUM(J58:N58)</f>
        <v>0</v>
      </c>
      <c r="J58" s="449"/>
      <c r="K58" s="450"/>
      <c r="L58" s="450"/>
      <c r="M58" s="450"/>
      <c r="N58" s="451"/>
      <c r="O58" s="453"/>
      <c r="P58" s="31"/>
      <c r="Q58" s="31"/>
      <c r="R58" s="31"/>
      <c r="S58" s="31"/>
      <c r="T58" s="31"/>
      <c r="U58" s="31"/>
    </row>
    <row r="59" spans="1:21">
      <c r="T59" s="31"/>
      <c r="U59" s="31"/>
    </row>
    <row r="60" spans="1:21">
      <c r="A60" s="691"/>
      <c r="B60" s="691"/>
      <c r="C60" s="691"/>
      <c r="D60" s="691"/>
      <c r="E60" s="691"/>
      <c r="F60" s="691"/>
    </row>
  </sheetData>
  <mergeCells count="9">
    <mergeCell ref="M4:O4"/>
    <mergeCell ref="A2:O2"/>
    <mergeCell ref="A3:O3"/>
    <mergeCell ref="A60:F60"/>
    <mergeCell ref="A5:A6"/>
    <mergeCell ref="B5:B6"/>
    <mergeCell ref="O5:O6"/>
    <mergeCell ref="C5:H5"/>
    <mergeCell ref="I5:N5"/>
  </mergeCells>
  <phoneticPr fontId="3" type="noConversion"/>
  <printOptions horizontalCentered="1"/>
  <pageMargins left="0.66" right="0.78740157480314965" top="0.65" bottom="0.59055118110236227" header="0.51181102362204722" footer="0.51181102362204722"/>
  <pageSetup paperSize="9" scale="71" orientation="portrait" r:id="rId1"/>
  <headerFooter alignWithMargins="0"/>
  <rowBreaks count="1" manualBreakCount="1">
    <brk id="58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view="pageBreakPreview" zoomScaleNormal="75" zoomScaleSheetLayoutView="80" workbookViewId="0">
      <pane ySplit="9" topLeftCell="A35" activePane="bottomLeft" state="frozen"/>
      <selection pane="bottomLeft" activeCell="A2" sqref="A2:K2"/>
    </sheetView>
  </sheetViews>
  <sheetFormatPr defaultRowHeight="13.5"/>
  <cols>
    <col min="1" max="1" width="14.109375" style="37" customWidth="1"/>
    <col min="2" max="10" width="8" style="8" customWidth="1"/>
    <col min="11" max="11" width="9.109375" style="8" customWidth="1"/>
    <col min="12" max="12" width="7.5546875" style="8" customWidth="1"/>
    <col min="13" max="16384" width="8.88671875" style="8"/>
  </cols>
  <sheetData>
    <row r="1" spans="1:14" ht="8.25" customHeight="1"/>
    <row r="2" spans="1:14" s="24" customFormat="1" ht="25.5">
      <c r="A2" s="623" t="s">
        <v>160</v>
      </c>
      <c r="B2" s="623"/>
      <c r="C2" s="623"/>
      <c r="D2" s="623"/>
      <c r="E2" s="623"/>
      <c r="F2" s="623"/>
      <c r="G2" s="623"/>
      <c r="H2" s="623"/>
      <c r="I2" s="623"/>
      <c r="J2" s="623"/>
      <c r="K2" s="623"/>
      <c r="L2" s="10"/>
    </row>
    <row r="3" spans="1:14" s="11" customFormat="1" ht="14.25">
      <c r="A3" s="678" t="s">
        <v>304</v>
      </c>
      <c r="B3" s="678"/>
      <c r="C3" s="678"/>
      <c r="D3" s="678"/>
      <c r="E3" s="678"/>
      <c r="F3" s="678"/>
      <c r="G3" s="678"/>
      <c r="H3" s="678"/>
      <c r="I3" s="678"/>
      <c r="J3" s="678"/>
      <c r="K3" s="678"/>
    </row>
    <row r="4" spans="1:14" s="30" customFormat="1" ht="12.75" customHeight="1" thickBot="1">
      <c r="A4" s="36"/>
      <c r="J4" s="14"/>
      <c r="K4" s="34" t="s">
        <v>27</v>
      </c>
    </row>
    <row r="5" spans="1:14" ht="24.75" customHeight="1">
      <c r="A5" s="687" t="s">
        <v>17</v>
      </c>
      <c r="B5" s="683" t="s">
        <v>131</v>
      </c>
      <c r="C5" s="683" t="s">
        <v>151</v>
      </c>
      <c r="D5" s="683"/>
      <c r="E5" s="683"/>
      <c r="F5" s="683" t="s">
        <v>152</v>
      </c>
      <c r="G5" s="683"/>
      <c r="H5" s="683"/>
      <c r="I5" s="683"/>
      <c r="J5" s="683"/>
      <c r="K5" s="684" t="s">
        <v>29</v>
      </c>
    </row>
    <row r="6" spans="1:14" ht="30.75" customHeight="1" thickBot="1">
      <c r="A6" s="689"/>
      <c r="B6" s="682"/>
      <c r="C6" s="361" t="s">
        <v>153</v>
      </c>
      <c r="D6" s="361" t="s">
        <v>154</v>
      </c>
      <c r="E6" s="454" t="s">
        <v>219</v>
      </c>
      <c r="F6" s="361" t="s">
        <v>155</v>
      </c>
      <c r="G6" s="361" t="s">
        <v>156</v>
      </c>
      <c r="H6" s="361" t="s">
        <v>167</v>
      </c>
      <c r="I6" s="361" t="s">
        <v>168</v>
      </c>
      <c r="J6" s="361" t="s">
        <v>34</v>
      </c>
      <c r="K6" s="696"/>
    </row>
    <row r="7" spans="1:14" ht="16.5" customHeight="1" thickTop="1">
      <c r="A7" s="455" t="s">
        <v>162</v>
      </c>
      <c r="B7" s="343">
        <f t="shared" ref="B7:K7" si="0">SUM(B10,B13,B16,B19,B22,B25,B28,B31,B33,B36,B39,B42,B45,B48,B51,B54,B57)</f>
        <v>2</v>
      </c>
      <c r="C7" s="343">
        <f t="shared" si="0"/>
        <v>0</v>
      </c>
      <c r="D7" s="343">
        <f t="shared" si="0"/>
        <v>0</v>
      </c>
      <c r="E7" s="343">
        <f t="shared" si="0"/>
        <v>2</v>
      </c>
      <c r="F7" s="343">
        <f t="shared" si="0"/>
        <v>0</v>
      </c>
      <c r="G7" s="343">
        <f t="shared" si="0"/>
        <v>0</v>
      </c>
      <c r="H7" s="343">
        <f t="shared" si="0"/>
        <v>0</v>
      </c>
      <c r="I7" s="343">
        <f t="shared" si="0"/>
        <v>0</v>
      </c>
      <c r="J7" s="343">
        <f t="shared" si="0"/>
        <v>2</v>
      </c>
      <c r="K7" s="420">
        <f t="shared" si="0"/>
        <v>0</v>
      </c>
    </row>
    <row r="8" spans="1:14" ht="16.5" customHeight="1">
      <c r="A8" s="456" t="s">
        <v>163</v>
      </c>
      <c r="B8" s="344">
        <f>SUM(B11,B14,B17,B20,B23,B26,B29,B32,B34,B37,B40,B43,B46,B49,B52,B55,B58)</f>
        <v>0</v>
      </c>
      <c r="C8" s="344">
        <f t="shared" ref="C8:K8" si="1">SUM(C11,C14,C17,C20,C23,C26,C29,C32,C34,C37,C40,C43,C46,C49,C52,C55,C58)</f>
        <v>0</v>
      </c>
      <c r="D8" s="344">
        <f t="shared" si="1"/>
        <v>0</v>
      </c>
      <c r="E8" s="344">
        <f t="shared" si="1"/>
        <v>0</v>
      </c>
      <c r="F8" s="344">
        <f t="shared" si="1"/>
        <v>0</v>
      </c>
      <c r="G8" s="344">
        <f t="shared" si="1"/>
        <v>0</v>
      </c>
      <c r="H8" s="344">
        <f t="shared" si="1"/>
        <v>0</v>
      </c>
      <c r="I8" s="344">
        <f t="shared" si="1"/>
        <v>0</v>
      </c>
      <c r="J8" s="344">
        <f t="shared" si="1"/>
        <v>0</v>
      </c>
      <c r="K8" s="422">
        <f t="shared" si="1"/>
        <v>0</v>
      </c>
    </row>
    <row r="9" spans="1:14" ht="16.5" customHeight="1">
      <c r="A9" s="456" t="s">
        <v>164</v>
      </c>
      <c r="B9" s="344">
        <f t="shared" ref="B9:K9" si="2">SUM(B12,B15,B18,B21,B24,B27,B30,B35,B38,B41,B44,B47,B50,B53,B56)</f>
        <v>2</v>
      </c>
      <c r="C9" s="344">
        <f t="shared" si="2"/>
        <v>0</v>
      </c>
      <c r="D9" s="344">
        <f t="shared" si="2"/>
        <v>0</v>
      </c>
      <c r="E9" s="344">
        <f t="shared" si="2"/>
        <v>2</v>
      </c>
      <c r="F9" s="344">
        <f t="shared" si="2"/>
        <v>0</v>
      </c>
      <c r="G9" s="344">
        <f t="shared" si="2"/>
        <v>0</v>
      </c>
      <c r="H9" s="344">
        <f t="shared" si="2"/>
        <v>0</v>
      </c>
      <c r="I9" s="344">
        <f t="shared" si="2"/>
        <v>0</v>
      </c>
      <c r="J9" s="344">
        <f t="shared" si="2"/>
        <v>2</v>
      </c>
      <c r="K9" s="422">
        <f t="shared" si="2"/>
        <v>0</v>
      </c>
    </row>
    <row r="10" spans="1:14" s="62" customFormat="1" ht="17.25" customHeight="1">
      <c r="A10" s="440" t="s">
        <v>64</v>
      </c>
      <c r="B10" s="5">
        <f>SUM(B11:B12)</f>
        <v>0</v>
      </c>
      <c r="C10" s="5">
        <f t="shared" ref="C10:K10" si="3">SUM(C11:C12)</f>
        <v>0</v>
      </c>
      <c r="D10" s="5">
        <f t="shared" si="3"/>
        <v>0</v>
      </c>
      <c r="E10" s="5">
        <f t="shared" si="3"/>
        <v>0</v>
      </c>
      <c r="F10" s="5">
        <f t="shared" si="3"/>
        <v>0</v>
      </c>
      <c r="G10" s="5">
        <f t="shared" si="3"/>
        <v>0</v>
      </c>
      <c r="H10" s="5">
        <f t="shared" si="3"/>
        <v>0</v>
      </c>
      <c r="I10" s="5">
        <f t="shared" si="3"/>
        <v>0</v>
      </c>
      <c r="J10" s="5">
        <f t="shared" si="3"/>
        <v>0</v>
      </c>
      <c r="K10" s="395">
        <f t="shared" si="3"/>
        <v>0</v>
      </c>
      <c r="L10" s="8"/>
      <c r="M10" s="8"/>
      <c r="N10" s="8"/>
    </row>
    <row r="11" spans="1:14" s="45" customFormat="1" ht="17.25" customHeight="1">
      <c r="A11" s="425" t="s">
        <v>120</v>
      </c>
      <c r="B11" s="19">
        <f>SUM(C11:E11)</f>
        <v>0</v>
      </c>
      <c r="C11" s="19"/>
      <c r="D11" s="19"/>
      <c r="E11" s="19"/>
      <c r="F11" s="19"/>
      <c r="G11" s="19"/>
      <c r="H11" s="19"/>
      <c r="I11" s="19"/>
      <c r="J11" s="19"/>
      <c r="K11" s="457"/>
      <c r="L11" s="8"/>
      <c r="M11" s="8"/>
      <c r="N11" s="8"/>
    </row>
    <row r="12" spans="1:14" s="45" customFormat="1" ht="17.25" customHeight="1">
      <c r="A12" s="427" t="s">
        <v>69</v>
      </c>
      <c r="B12" s="19">
        <f>SUM(C12:E12)</f>
        <v>0</v>
      </c>
      <c r="C12" s="63"/>
      <c r="D12" s="63"/>
      <c r="E12" s="63"/>
      <c r="F12" s="63"/>
      <c r="G12" s="63"/>
      <c r="H12" s="63"/>
      <c r="I12" s="63"/>
      <c r="J12" s="63"/>
      <c r="K12" s="457"/>
      <c r="L12" s="8"/>
      <c r="M12" s="8"/>
      <c r="N12" s="8"/>
    </row>
    <row r="13" spans="1:14" s="62" customFormat="1" ht="17.25" customHeight="1">
      <c r="A13" s="440" t="s">
        <v>65</v>
      </c>
      <c r="B13" s="5">
        <f>SUM(B14:B15)</f>
        <v>0</v>
      </c>
      <c r="C13" s="5">
        <f t="shared" ref="C13" si="4">SUM(C14:C15)</f>
        <v>0</v>
      </c>
      <c r="D13" s="5">
        <f t="shared" ref="D13" si="5">SUM(D14:D15)</f>
        <v>0</v>
      </c>
      <c r="E13" s="5">
        <f t="shared" ref="E13" si="6">SUM(E14:E15)</f>
        <v>0</v>
      </c>
      <c r="F13" s="5">
        <f t="shared" ref="F13" si="7">SUM(F14:F15)</f>
        <v>0</v>
      </c>
      <c r="G13" s="5">
        <f t="shared" ref="G13" si="8">SUM(G14:G15)</f>
        <v>0</v>
      </c>
      <c r="H13" s="5">
        <f t="shared" ref="H13" si="9">SUM(H14:H15)</f>
        <v>0</v>
      </c>
      <c r="I13" s="5">
        <f t="shared" ref="I13" si="10">SUM(I14:I15)</f>
        <v>0</v>
      </c>
      <c r="J13" s="5">
        <f t="shared" ref="J13" si="11">SUM(J14:J15)</f>
        <v>0</v>
      </c>
      <c r="K13" s="395">
        <f t="shared" ref="K13" si="12">SUM(K14:K15)</f>
        <v>0</v>
      </c>
      <c r="L13" s="8"/>
      <c r="M13" s="8"/>
      <c r="N13" s="8"/>
    </row>
    <row r="14" spans="1:14" s="62" customFormat="1" ht="17.25" customHeight="1">
      <c r="A14" s="425" t="s">
        <v>38</v>
      </c>
      <c r="B14" s="19">
        <f>SUM(C14:E14)</f>
        <v>0</v>
      </c>
      <c r="C14" s="19"/>
      <c r="D14" s="19"/>
      <c r="E14" s="19"/>
      <c r="F14" s="19"/>
      <c r="G14" s="19"/>
      <c r="H14" s="19"/>
      <c r="I14" s="19"/>
      <c r="J14" s="19"/>
      <c r="K14" s="458"/>
      <c r="L14" s="8"/>
      <c r="M14" s="8"/>
      <c r="N14" s="8"/>
    </row>
    <row r="15" spans="1:14" s="62" customFormat="1" ht="17.25" customHeight="1">
      <c r="A15" s="427" t="s">
        <v>124</v>
      </c>
      <c r="B15" s="19">
        <f>SUM(C15:E15)</f>
        <v>0</v>
      </c>
      <c r="C15" s="29"/>
      <c r="D15" s="29"/>
      <c r="E15" s="29"/>
      <c r="F15" s="29"/>
      <c r="G15" s="29"/>
      <c r="H15" s="29"/>
      <c r="I15" s="29"/>
      <c r="J15" s="29"/>
      <c r="K15" s="458"/>
      <c r="L15" s="8"/>
      <c r="M15" s="8"/>
      <c r="N15" s="8"/>
    </row>
    <row r="16" spans="1:14" s="62" customFormat="1" ht="17.25" customHeight="1">
      <c r="A16" s="440" t="s">
        <v>109</v>
      </c>
      <c r="B16" s="5">
        <f>SUM(B17:B18)</f>
        <v>0</v>
      </c>
      <c r="C16" s="5">
        <f t="shared" ref="C16" si="13">SUM(C17:C18)</f>
        <v>0</v>
      </c>
      <c r="D16" s="5">
        <f t="shared" ref="D16" si="14">SUM(D17:D18)</f>
        <v>0</v>
      </c>
      <c r="E16" s="5">
        <f t="shared" ref="E16" si="15">SUM(E17:E18)</f>
        <v>0</v>
      </c>
      <c r="F16" s="5">
        <f t="shared" ref="F16" si="16">SUM(F17:F18)</f>
        <v>0</v>
      </c>
      <c r="G16" s="5">
        <f t="shared" ref="G16" si="17">SUM(G17:G18)</f>
        <v>0</v>
      </c>
      <c r="H16" s="5">
        <f t="shared" ref="H16" si="18">SUM(H17:H18)</f>
        <v>0</v>
      </c>
      <c r="I16" s="5">
        <f t="shared" ref="I16" si="19">SUM(I17:I18)</f>
        <v>0</v>
      </c>
      <c r="J16" s="5">
        <f t="shared" ref="J16" si="20">SUM(J17:J18)</f>
        <v>0</v>
      </c>
      <c r="K16" s="395">
        <f t="shared" ref="K16" si="21">SUM(K17:K18)</f>
        <v>0</v>
      </c>
      <c r="L16" s="8"/>
      <c r="M16" s="8"/>
      <c r="N16" s="8"/>
    </row>
    <row r="17" spans="1:14" s="62" customFormat="1" ht="17.25" customHeight="1">
      <c r="A17" s="425" t="s">
        <v>110</v>
      </c>
      <c r="B17" s="19">
        <f>SUM(C17:E17)</f>
        <v>0</v>
      </c>
      <c r="C17" s="19"/>
      <c r="D17" s="19"/>
      <c r="E17" s="19"/>
      <c r="F17" s="19"/>
      <c r="G17" s="19"/>
      <c r="H17" s="19"/>
      <c r="I17" s="19"/>
      <c r="J17" s="19"/>
      <c r="K17" s="458"/>
      <c r="L17" s="8"/>
      <c r="M17" s="8"/>
      <c r="N17" s="8"/>
    </row>
    <row r="18" spans="1:14" s="62" customFormat="1" ht="17.25" customHeight="1">
      <c r="A18" s="427" t="s">
        <v>125</v>
      </c>
      <c r="B18" s="19">
        <f>SUM(C18:E18)</f>
        <v>0</v>
      </c>
      <c r="C18" s="19"/>
      <c r="D18" s="19"/>
      <c r="E18" s="19"/>
      <c r="F18" s="19"/>
      <c r="G18" s="19"/>
      <c r="H18" s="19"/>
      <c r="I18" s="19"/>
      <c r="J18" s="19"/>
      <c r="K18" s="458"/>
      <c r="L18" s="8"/>
      <c r="M18" s="8"/>
      <c r="N18" s="8"/>
    </row>
    <row r="19" spans="1:14" s="62" customFormat="1" ht="17.25" customHeight="1">
      <c r="A19" s="440" t="s">
        <v>111</v>
      </c>
      <c r="B19" s="5">
        <f>SUM(B20:B21)</f>
        <v>0</v>
      </c>
      <c r="C19" s="5">
        <f t="shared" ref="C19" si="22">SUM(C20:C21)</f>
        <v>0</v>
      </c>
      <c r="D19" s="5">
        <f t="shared" ref="D19" si="23">SUM(D20:D21)</f>
        <v>0</v>
      </c>
      <c r="E19" s="5">
        <f t="shared" ref="E19" si="24">SUM(E20:E21)</f>
        <v>0</v>
      </c>
      <c r="F19" s="5">
        <f t="shared" ref="F19" si="25">SUM(F20:F21)</f>
        <v>0</v>
      </c>
      <c r="G19" s="5">
        <f t="shared" ref="G19" si="26">SUM(G20:G21)</f>
        <v>0</v>
      </c>
      <c r="H19" s="5">
        <f t="shared" ref="H19" si="27">SUM(H20:H21)</f>
        <v>0</v>
      </c>
      <c r="I19" s="5">
        <f t="shared" ref="I19" si="28">SUM(I20:I21)</f>
        <v>0</v>
      </c>
      <c r="J19" s="5">
        <f t="shared" ref="J19" si="29">SUM(J20:J21)</f>
        <v>0</v>
      </c>
      <c r="K19" s="395">
        <f t="shared" ref="K19" si="30">SUM(K20:K21)</f>
        <v>0</v>
      </c>
      <c r="L19" s="8"/>
      <c r="M19" s="8"/>
      <c r="N19" s="8"/>
    </row>
    <row r="20" spans="1:14" s="62" customFormat="1" ht="17.25" customHeight="1">
      <c r="A20" s="425" t="s">
        <v>40</v>
      </c>
      <c r="B20" s="19">
        <f>SUM(C20:E20)</f>
        <v>0</v>
      </c>
      <c r="C20" s="19"/>
      <c r="D20" s="19"/>
      <c r="E20" s="19"/>
      <c r="F20" s="19"/>
      <c r="G20" s="19"/>
      <c r="H20" s="19"/>
      <c r="I20" s="19"/>
      <c r="J20" s="19"/>
      <c r="K20" s="458"/>
      <c r="L20" s="8"/>
      <c r="M20" s="8"/>
      <c r="N20" s="8"/>
    </row>
    <row r="21" spans="1:14" s="62" customFormat="1" ht="17.25" customHeight="1">
      <c r="A21" s="427" t="s">
        <v>126</v>
      </c>
      <c r="B21" s="19">
        <f>SUM(C21:E21)</f>
        <v>0</v>
      </c>
      <c r="C21" s="19"/>
      <c r="D21" s="19"/>
      <c r="E21" s="19"/>
      <c r="F21" s="19"/>
      <c r="G21" s="19"/>
      <c r="H21" s="19"/>
      <c r="I21" s="19"/>
      <c r="J21" s="19"/>
      <c r="K21" s="458"/>
      <c r="L21" s="8"/>
      <c r="M21" s="8"/>
      <c r="N21" s="8"/>
    </row>
    <row r="22" spans="1:14" s="62" customFormat="1" ht="17.25" customHeight="1">
      <c r="A22" s="440" t="s">
        <v>112</v>
      </c>
      <c r="B22" s="5">
        <f>SUM(B23:B24)</f>
        <v>0</v>
      </c>
      <c r="C22" s="5">
        <f t="shared" ref="C22" si="31">SUM(C23:C24)</f>
        <v>0</v>
      </c>
      <c r="D22" s="5">
        <f t="shared" ref="D22" si="32">SUM(D23:D24)</f>
        <v>0</v>
      </c>
      <c r="E22" s="5">
        <f t="shared" ref="E22" si="33">SUM(E23:E24)</f>
        <v>0</v>
      </c>
      <c r="F22" s="5">
        <f t="shared" ref="F22" si="34">SUM(F23:F24)</f>
        <v>0</v>
      </c>
      <c r="G22" s="5">
        <f t="shared" ref="G22" si="35">SUM(G23:G24)</f>
        <v>0</v>
      </c>
      <c r="H22" s="5">
        <f t="shared" ref="H22" si="36">SUM(H23:H24)</f>
        <v>0</v>
      </c>
      <c r="I22" s="5">
        <f t="shared" ref="I22" si="37">SUM(I23:I24)</f>
        <v>0</v>
      </c>
      <c r="J22" s="5">
        <f t="shared" ref="J22" si="38">SUM(J23:J24)</f>
        <v>0</v>
      </c>
      <c r="K22" s="395">
        <f t="shared" ref="K22" si="39">SUM(K23:K24)</f>
        <v>0</v>
      </c>
      <c r="L22" s="8"/>
      <c r="M22" s="8"/>
      <c r="N22" s="8"/>
    </row>
    <row r="23" spans="1:14" s="64" customFormat="1" ht="17.25" customHeight="1">
      <c r="A23" s="425" t="s">
        <v>41</v>
      </c>
      <c r="B23" s="19">
        <f>SUM(C23:E23)</f>
        <v>0</v>
      </c>
      <c r="C23" s="19"/>
      <c r="D23" s="19"/>
      <c r="E23" s="19"/>
      <c r="F23" s="19"/>
      <c r="G23" s="19"/>
      <c r="H23" s="19"/>
      <c r="I23" s="19"/>
      <c r="J23" s="19"/>
      <c r="K23" s="398"/>
      <c r="L23" s="8"/>
      <c r="M23" s="8"/>
      <c r="N23" s="8"/>
    </row>
    <row r="24" spans="1:14" s="62" customFormat="1" ht="17.25" customHeight="1">
      <c r="A24" s="427" t="s">
        <v>127</v>
      </c>
      <c r="B24" s="19">
        <f>SUM(C24:E24)</f>
        <v>0</v>
      </c>
      <c r="C24" s="19"/>
      <c r="D24" s="19"/>
      <c r="E24" s="19"/>
      <c r="F24" s="19"/>
      <c r="G24" s="19"/>
      <c r="H24" s="19"/>
      <c r="I24" s="19"/>
      <c r="J24" s="19"/>
      <c r="K24" s="458"/>
      <c r="L24" s="8"/>
      <c r="M24" s="8"/>
      <c r="N24" s="8"/>
    </row>
    <row r="25" spans="1:14" s="62" customFormat="1" ht="17.25" customHeight="1">
      <c r="A25" s="440" t="s">
        <v>113</v>
      </c>
      <c r="B25" s="5">
        <f>SUM(B26:B27)</f>
        <v>0</v>
      </c>
      <c r="C25" s="5">
        <f t="shared" ref="C25" si="40">SUM(C26:C27)</f>
        <v>0</v>
      </c>
      <c r="D25" s="5">
        <f t="shared" ref="D25" si="41">SUM(D26:D27)</f>
        <v>0</v>
      </c>
      <c r="E25" s="5">
        <f t="shared" ref="E25" si="42">SUM(E26:E27)</f>
        <v>0</v>
      </c>
      <c r="F25" s="5">
        <f t="shared" ref="F25" si="43">SUM(F26:F27)</f>
        <v>0</v>
      </c>
      <c r="G25" s="5">
        <f t="shared" ref="G25" si="44">SUM(G26:G27)</f>
        <v>0</v>
      </c>
      <c r="H25" s="5">
        <f t="shared" ref="H25" si="45">SUM(H26:H27)</f>
        <v>0</v>
      </c>
      <c r="I25" s="5">
        <f t="shared" ref="I25" si="46">SUM(I26:I27)</f>
        <v>0</v>
      </c>
      <c r="J25" s="5">
        <f t="shared" ref="J25" si="47">SUM(J26:J27)</f>
        <v>0</v>
      </c>
      <c r="K25" s="395">
        <f t="shared" ref="K25" si="48">SUM(K26:K27)</f>
        <v>0</v>
      </c>
      <c r="L25" s="8"/>
      <c r="M25" s="8"/>
      <c r="N25" s="8"/>
    </row>
    <row r="26" spans="1:14" s="64" customFormat="1" ht="17.25" customHeight="1">
      <c r="A26" s="425" t="s">
        <v>114</v>
      </c>
      <c r="B26" s="19">
        <f>SUM(C26:E26)</f>
        <v>0</v>
      </c>
      <c r="C26" s="19"/>
      <c r="D26" s="19"/>
      <c r="E26" s="19"/>
      <c r="F26" s="19"/>
      <c r="G26" s="19"/>
      <c r="H26" s="19"/>
      <c r="I26" s="19"/>
      <c r="J26" s="19"/>
      <c r="K26" s="458"/>
      <c r="L26" s="8"/>
      <c r="M26" s="8"/>
      <c r="N26" s="8"/>
    </row>
    <row r="27" spans="1:14" s="64" customFormat="1" ht="17.25" customHeight="1">
      <c r="A27" s="427" t="s">
        <v>76</v>
      </c>
      <c r="B27" s="19">
        <f>SUM(C27:E27)</f>
        <v>0</v>
      </c>
      <c r="C27" s="19"/>
      <c r="D27" s="19"/>
      <c r="E27" s="19"/>
      <c r="F27" s="19"/>
      <c r="G27" s="19"/>
      <c r="H27" s="19"/>
      <c r="I27" s="19"/>
      <c r="J27" s="19"/>
      <c r="K27" s="458"/>
      <c r="L27" s="8"/>
      <c r="M27" s="8"/>
      <c r="N27" s="8"/>
    </row>
    <row r="28" spans="1:14" ht="17.25" customHeight="1">
      <c r="A28" s="440" t="s">
        <v>78</v>
      </c>
      <c r="B28" s="5">
        <f>SUM(B29:B30)</f>
        <v>0</v>
      </c>
      <c r="C28" s="5">
        <f t="shared" ref="C28" si="49">SUM(C29:C30)</f>
        <v>0</v>
      </c>
      <c r="D28" s="5">
        <f t="shared" ref="D28" si="50">SUM(D29:D30)</f>
        <v>0</v>
      </c>
      <c r="E28" s="5">
        <f t="shared" ref="E28" si="51">SUM(E29:E30)</f>
        <v>0</v>
      </c>
      <c r="F28" s="5">
        <f t="shared" ref="F28" si="52">SUM(F29:F30)</f>
        <v>0</v>
      </c>
      <c r="G28" s="5">
        <f t="shared" ref="G28" si="53">SUM(G29:G30)</f>
        <v>0</v>
      </c>
      <c r="H28" s="5">
        <f t="shared" ref="H28" si="54">SUM(H29:H30)</f>
        <v>0</v>
      </c>
      <c r="I28" s="5">
        <f t="shared" ref="I28" si="55">SUM(I29:I30)</f>
        <v>0</v>
      </c>
      <c r="J28" s="5">
        <f t="shared" ref="J28" si="56">SUM(J29:J30)</f>
        <v>0</v>
      </c>
      <c r="K28" s="395">
        <f t="shared" ref="K28" si="57">SUM(K29:K30)</f>
        <v>0</v>
      </c>
    </row>
    <row r="29" spans="1:14" ht="17.25" customHeight="1">
      <c r="A29" s="425" t="s">
        <v>77</v>
      </c>
      <c r="B29" s="19">
        <f>SUM(C29:E29)</f>
        <v>0</v>
      </c>
      <c r="C29" s="19"/>
      <c r="D29" s="19"/>
      <c r="E29" s="19"/>
      <c r="F29" s="19"/>
      <c r="G29" s="19"/>
      <c r="H29" s="19"/>
      <c r="I29" s="19"/>
      <c r="J29" s="19"/>
      <c r="K29" s="459"/>
    </row>
    <row r="30" spans="1:14" ht="17.25" customHeight="1">
      <c r="A30" s="427" t="s">
        <v>79</v>
      </c>
      <c r="B30" s="19">
        <f>SUM(C30:E30)</f>
        <v>0</v>
      </c>
      <c r="C30" s="19"/>
      <c r="D30" s="19"/>
      <c r="E30" s="19"/>
      <c r="F30" s="19"/>
      <c r="G30" s="19"/>
      <c r="H30" s="19"/>
      <c r="I30" s="19"/>
      <c r="J30" s="19"/>
      <c r="K30" s="459"/>
    </row>
    <row r="31" spans="1:14" ht="17.25" customHeight="1">
      <c r="A31" s="440" t="s">
        <v>201</v>
      </c>
      <c r="B31" s="5">
        <f>B32</f>
        <v>0</v>
      </c>
      <c r="C31" s="5">
        <f t="shared" ref="C31:K31" si="58">C32</f>
        <v>0</v>
      </c>
      <c r="D31" s="5">
        <f t="shared" si="58"/>
        <v>0</v>
      </c>
      <c r="E31" s="5">
        <f t="shared" si="58"/>
        <v>0</v>
      </c>
      <c r="F31" s="5">
        <f t="shared" si="58"/>
        <v>0</v>
      </c>
      <c r="G31" s="5">
        <f t="shared" si="58"/>
        <v>0</v>
      </c>
      <c r="H31" s="5">
        <f t="shared" si="58"/>
        <v>0</v>
      </c>
      <c r="I31" s="5">
        <f t="shared" si="58"/>
        <v>0</v>
      </c>
      <c r="J31" s="5">
        <f t="shared" si="58"/>
        <v>0</v>
      </c>
      <c r="K31" s="395">
        <f t="shared" si="58"/>
        <v>0</v>
      </c>
    </row>
    <row r="32" spans="1:14" ht="17.25" customHeight="1">
      <c r="A32" s="431" t="s">
        <v>200</v>
      </c>
      <c r="B32" s="19">
        <f>SUM(C32:E32)</f>
        <v>0</v>
      </c>
      <c r="C32" s="19"/>
      <c r="D32" s="19"/>
      <c r="E32" s="19"/>
      <c r="F32" s="19"/>
      <c r="G32" s="19"/>
      <c r="H32" s="19"/>
      <c r="I32" s="19"/>
      <c r="J32" s="19"/>
      <c r="K32" s="459"/>
    </row>
    <row r="33" spans="1:11" ht="17.25" customHeight="1">
      <c r="A33" s="440" t="s">
        <v>149</v>
      </c>
      <c r="B33" s="5">
        <f>SUM(B34:B35)</f>
        <v>2</v>
      </c>
      <c r="C33" s="5">
        <f t="shared" ref="C33" si="59">SUM(C34:C35)</f>
        <v>0</v>
      </c>
      <c r="D33" s="5">
        <f t="shared" ref="D33" si="60">SUM(D34:D35)</f>
        <v>0</v>
      </c>
      <c r="E33" s="5">
        <f t="shared" ref="E33" si="61">SUM(E34:E35)</f>
        <v>2</v>
      </c>
      <c r="F33" s="5">
        <f t="shared" ref="F33" si="62">SUM(F34:F35)</f>
        <v>0</v>
      </c>
      <c r="G33" s="5">
        <f t="shared" ref="G33" si="63">SUM(G34:G35)</f>
        <v>0</v>
      </c>
      <c r="H33" s="5">
        <f t="shared" ref="H33" si="64">SUM(H34:H35)</f>
        <v>0</v>
      </c>
      <c r="I33" s="5">
        <f t="shared" ref="I33" si="65">SUM(I34:I35)</f>
        <v>0</v>
      </c>
      <c r="J33" s="5">
        <f t="shared" ref="J33" si="66">SUM(J34:J35)</f>
        <v>2</v>
      </c>
      <c r="K33" s="395">
        <f t="shared" ref="K33" si="67">SUM(K34:K35)</f>
        <v>0</v>
      </c>
    </row>
    <row r="34" spans="1:11" ht="17.25" customHeight="1">
      <c r="A34" s="425" t="s">
        <v>43</v>
      </c>
      <c r="B34" s="19">
        <f>SUM(C34:E34)</f>
        <v>0</v>
      </c>
      <c r="C34" s="19"/>
      <c r="D34" s="19"/>
      <c r="E34" s="19"/>
      <c r="F34" s="19"/>
      <c r="G34" s="19"/>
      <c r="H34" s="19"/>
      <c r="I34" s="19"/>
      <c r="J34" s="19"/>
      <c r="K34" s="460"/>
    </row>
    <row r="35" spans="1:11" ht="17.25" customHeight="1">
      <c r="A35" s="427" t="s">
        <v>81</v>
      </c>
      <c r="B35" s="19">
        <f>SUM(C35:E35)</f>
        <v>2</v>
      </c>
      <c r="C35" s="19"/>
      <c r="D35" s="19"/>
      <c r="E35" s="19">
        <v>2</v>
      </c>
      <c r="F35" s="19"/>
      <c r="G35" s="19"/>
      <c r="H35" s="19"/>
      <c r="I35" s="19"/>
      <c r="J35" s="19">
        <v>2</v>
      </c>
      <c r="K35" s="459"/>
    </row>
    <row r="36" spans="1:11" ht="17.25" customHeight="1">
      <c r="A36" s="440" t="s">
        <v>150</v>
      </c>
      <c r="B36" s="5">
        <f>SUM(B37:B38)</f>
        <v>0</v>
      </c>
      <c r="C36" s="5">
        <f t="shared" ref="C36" si="68">SUM(C37:C38)</f>
        <v>0</v>
      </c>
      <c r="D36" s="5">
        <f t="shared" ref="D36" si="69">SUM(D37:D38)</f>
        <v>0</v>
      </c>
      <c r="E36" s="5">
        <f t="shared" ref="E36" si="70">SUM(E37:E38)</f>
        <v>0</v>
      </c>
      <c r="F36" s="5">
        <f t="shared" ref="F36" si="71">SUM(F37:F38)</f>
        <v>0</v>
      </c>
      <c r="G36" s="5">
        <f t="shared" ref="G36" si="72">SUM(G37:G38)</f>
        <v>0</v>
      </c>
      <c r="H36" s="5">
        <f t="shared" ref="H36" si="73">SUM(H37:H38)</f>
        <v>0</v>
      </c>
      <c r="I36" s="5">
        <f t="shared" ref="I36" si="74">SUM(I37:I38)</f>
        <v>0</v>
      </c>
      <c r="J36" s="5">
        <f t="shared" ref="J36" si="75">SUM(J37:J38)</f>
        <v>0</v>
      </c>
      <c r="K36" s="395">
        <f t="shared" ref="K36" si="76">SUM(K37:K38)</f>
        <v>0</v>
      </c>
    </row>
    <row r="37" spans="1:11" ht="17.25" customHeight="1">
      <c r="A37" s="425" t="s">
        <v>63</v>
      </c>
      <c r="B37" s="19">
        <f>SUM(C37:E37)</f>
        <v>0</v>
      </c>
      <c r="C37" s="19"/>
      <c r="D37" s="19"/>
      <c r="E37" s="19"/>
      <c r="F37" s="19"/>
      <c r="G37" s="19"/>
      <c r="H37" s="19"/>
      <c r="I37" s="19"/>
      <c r="J37" s="19"/>
      <c r="K37" s="459"/>
    </row>
    <row r="38" spans="1:11" ht="17.25" customHeight="1">
      <c r="A38" s="427" t="s">
        <v>82</v>
      </c>
      <c r="B38" s="19">
        <f>SUM(C38:E38)</f>
        <v>0</v>
      </c>
      <c r="C38" s="19"/>
      <c r="D38" s="19"/>
      <c r="E38" s="19"/>
      <c r="F38" s="19"/>
      <c r="G38" s="19"/>
      <c r="H38" s="19"/>
      <c r="I38" s="19"/>
      <c r="J38" s="19"/>
      <c r="K38" s="459"/>
    </row>
    <row r="39" spans="1:11" ht="17.25" customHeight="1">
      <c r="A39" s="440" t="s">
        <v>116</v>
      </c>
      <c r="B39" s="5">
        <f>SUM(B40:B41)</f>
        <v>0</v>
      </c>
      <c r="C39" s="5">
        <f t="shared" ref="C39" si="77">SUM(C40:C41)</f>
        <v>0</v>
      </c>
      <c r="D39" s="5">
        <f t="shared" ref="D39" si="78">SUM(D40:D41)</f>
        <v>0</v>
      </c>
      <c r="E39" s="5">
        <f t="shared" ref="E39" si="79">SUM(E40:E41)</f>
        <v>0</v>
      </c>
      <c r="F39" s="5">
        <f t="shared" ref="F39" si="80">SUM(F40:F41)</f>
        <v>0</v>
      </c>
      <c r="G39" s="5">
        <f t="shared" ref="G39" si="81">SUM(G40:G41)</f>
        <v>0</v>
      </c>
      <c r="H39" s="5">
        <f t="shared" ref="H39" si="82">SUM(H40:H41)</f>
        <v>0</v>
      </c>
      <c r="I39" s="5">
        <f t="shared" ref="I39" si="83">SUM(I40:I41)</f>
        <v>0</v>
      </c>
      <c r="J39" s="5">
        <f t="shared" ref="J39" si="84">SUM(J40:J41)</f>
        <v>0</v>
      </c>
      <c r="K39" s="395">
        <f t="shared" ref="K39" si="85">SUM(K40:K41)</f>
        <v>0</v>
      </c>
    </row>
    <row r="40" spans="1:11" ht="17.25" customHeight="1">
      <c r="A40" s="445" t="s">
        <v>115</v>
      </c>
      <c r="B40" s="19">
        <f>SUM(C40:E40)</f>
        <v>0</v>
      </c>
      <c r="C40" s="19"/>
      <c r="D40" s="19"/>
      <c r="E40" s="19"/>
      <c r="F40" s="19"/>
      <c r="G40" s="19"/>
      <c r="H40" s="19"/>
      <c r="I40" s="19"/>
      <c r="J40" s="19"/>
      <c r="K40" s="459"/>
    </row>
    <row r="41" spans="1:11" ht="17.25" customHeight="1">
      <c r="A41" s="427" t="s">
        <v>121</v>
      </c>
      <c r="B41" s="19">
        <f>SUM(C41:E41)</f>
        <v>0</v>
      </c>
      <c r="C41" s="19"/>
      <c r="D41" s="19"/>
      <c r="E41" s="19"/>
      <c r="F41" s="19"/>
      <c r="G41" s="19"/>
      <c r="H41" s="19"/>
      <c r="I41" s="19"/>
      <c r="J41" s="19"/>
      <c r="K41" s="459"/>
    </row>
    <row r="42" spans="1:11" ht="17.25" customHeight="1">
      <c r="A42" s="440" t="s">
        <v>83</v>
      </c>
      <c r="B42" s="5">
        <f>SUM(B43:B44)</f>
        <v>0</v>
      </c>
      <c r="C42" s="5">
        <f t="shared" ref="C42" si="86">SUM(C43:C44)</f>
        <v>0</v>
      </c>
      <c r="D42" s="5">
        <f t="shared" ref="D42" si="87">SUM(D43:D44)</f>
        <v>0</v>
      </c>
      <c r="E42" s="5">
        <f t="shared" ref="E42" si="88">SUM(E43:E44)</f>
        <v>0</v>
      </c>
      <c r="F42" s="5">
        <f t="shared" ref="F42" si="89">SUM(F43:F44)</f>
        <v>0</v>
      </c>
      <c r="G42" s="5">
        <f t="shared" ref="G42" si="90">SUM(G43:G44)</f>
        <v>0</v>
      </c>
      <c r="H42" s="5">
        <f t="shared" ref="H42" si="91">SUM(H43:H44)</f>
        <v>0</v>
      </c>
      <c r="I42" s="5">
        <f t="shared" ref="I42" si="92">SUM(I43:I44)</f>
        <v>0</v>
      </c>
      <c r="J42" s="5">
        <f t="shared" ref="J42" si="93">SUM(J43:J44)</f>
        <v>0</v>
      </c>
      <c r="K42" s="395">
        <f t="shared" ref="K42" si="94">SUM(K43:K44)</f>
        <v>0</v>
      </c>
    </row>
    <row r="43" spans="1:11" ht="17.25" customHeight="1">
      <c r="A43" s="425" t="s">
        <v>46</v>
      </c>
      <c r="B43" s="19">
        <f>SUM(C43:E43)</f>
        <v>0</v>
      </c>
      <c r="C43" s="19"/>
      <c r="D43" s="19"/>
      <c r="E43" s="19"/>
      <c r="F43" s="19"/>
      <c r="G43" s="19"/>
      <c r="H43" s="19"/>
      <c r="I43" s="19"/>
      <c r="J43" s="19"/>
      <c r="K43" s="459"/>
    </row>
    <row r="44" spans="1:11" ht="17.25" customHeight="1">
      <c r="A44" s="427" t="s">
        <v>84</v>
      </c>
      <c r="B44" s="19">
        <f>SUM(C44:E44)</f>
        <v>0</v>
      </c>
      <c r="C44" s="75"/>
      <c r="D44" s="75"/>
      <c r="E44" s="75"/>
      <c r="F44" s="75"/>
      <c r="G44" s="75"/>
      <c r="H44" s="75"/>
      <c r="I44" s="75"/>
      <c r="J44" s="75"/>
      <c r="K44" s="459"/>
    </row>
    <row r="45" spans="1:11" ht="17.25" customHeight="1">
      <c r="A45" s="440" t="s">
        <v>85</v>
      </c>
      <c r="B45" s="5">
        <f>SUM(B46:B47)</f>
        <v>0</v>
      </c>
      <c r="C45" s="5">
        <f t="shared" ref="C45" si="95">SUM(C46:C47)</f>
        <v>0</v>
      </c>
      <c r="D45" s="5">
        <f t="shared" ref="D45" si="96">SUM(D46:D47)</f>
        <v>0</v>
      </c>
      <c r="E45" s="5">
        <f t="shared" ref="E45" si="97">SUM(E46:E47)</f>
        <v>0</v>
      </c>
      <c r="F45" s="5">
        <f t="shared" ref="F45" si="98">SUM(F46:F47)</f>
        <v>0</v>
      </c>
      <c r="G45" s="5">
        <f t="shared" ref="G45" si="99">SUM(G46:G47)</f>
        <v>0</v>
      </c>
      <c r="H45" s="5">
        <f t="shared" ref="H45" si="100">SUM(H46:H47)</f>
        <v>0</v>
      </c>
      <c r="I45" s="5">
        <f t="shared" ref="I45" si="101">SUM(I46:I47)</f>
        <v>0</v>
      </c>
      <c r="J45" s="5">
        <f t="shared" ref="J45" si="102">SUM(J46:J47)</f>
        <v>0</v>
      </c>
      <c r="K45" s="395">
        <f t="shared" ref="K45" si="103">SUM(K46:K47)</f>
        <v>0</v>
      </c>
    </row>
    <row r="46" spans="1:11" ht="17.25" customHeight="1">
      <c r="A46" s="446" t="s">
        <v>48</v>
      </c>
      <c r="B46" s="19">
        <f>SUM(C46:E46)</f>
        <v>0</v>
      </c>
      <c r="C46" s="19"/>
      <c r="D46" s="19"/>
      <c r="E46" s="19"/>
      <c r="F46" s="19"/>
      <c r="G46" s="19"/>
      <c r="H46" s="19"/>
      <c r="I46" s="19"/>
      <c r="J46" s="19"/>
      <c r="K46" s="459"/>
    </row>
    <row r="47" spans="1:11" ht="17.25" customHeight="1">
      <c r="A47" s="427" t="s">
        <v>86</v>
      </c>
      <c r="B47" s="19">
        <f>SUM(C47:E47)</f>
        <v>0</v>
      </c>
      <c r="C47" s="19"/>
      <c r="D47" s="19"/>
      <c r="E47" s="19"/>
      <c r="F47" s="19"/>
      <c r="G47" s="19"/>
      <c r="H47" s="19"/>
      <c r="I47" s="19"/>
      <c r="J47" s="19"/>
      <c r="K47" s="459"/>
    </row>
    <row r="48" spans="1:11" ht="17.25" customHeight="1">
      <c r="A48" s="440" t="s">
        <v>118</v>
      </c>
      <c r="B48" s="5">
        <f>SUM(B49:B50)</f>
        <v>0</v>
      </c>
      <c r="C48" s="5">
        <f t="shared" ref="C48" si="104">SUM(C49:C50)</f>
        <v>0</v>
      </c>
      <c r="D48" s="5">
        <f t="shared" ref="D48" si="105">SUM(D49:D50)</f>
        <v>0</v>
      </c>
      <c r="E48" s="5">
        <f t="shared" ref="E48" si="106">SUM(E49:E50)</f>
        <v>0</v>
      </c>
      <c r="F48" s="5">
        <f t="shared" ref="F48" si="107">SUM(F49:F50)</f>
        <v>0</v>
      </c>
      <c r="G48" s="5">
        <f t="shared" ref="G48" si="108">SUM(G49:G50)</f>
        <v>0</v>
      </c>
      <c r="H48" s="5">
        <f t="shared" ref="H48" si="109">SUM(H49:H50)</f>
        <v>0</v>
      </c>
      <c r="I48" s="5">
        <f t="shared" ref="I48" si="110">SUM(I49:I50)</f>
        <v>0</v>
      </c>
      <c r="J48" s="5">
        <f t="shared" ref="J48" si="111">SUM(J49:J50)</f>
        <v>0</v>
      </c>
      <c r="K48" s="395">
        <f t="shared" ref="K48" si="112">SUM(K49:K50)</f>
        <v>0</v>
      </c>
    </row>
    <row r="49" spans="1:11" ht="17.25" customHeight="1">
      <c r="A49" s="425" t="s">
        <v>117</v>
      </c>
      <c r="B49" s="19">
        <f>SUM(C49:E49)</f>
        <v>0</v>
      </c>
      <c r="C49" s="19"/>
      <c r="D49" s="19"/>
      <c r="E49" s="19"/>
      <c r="F49" s="19"/>
      <c r="G49" s="19"/>
      <c r="H49" s="19"/>
      <c r="I49" s="19"/>
      <c r="J49" s="19"/>
      <c r="K49" s="459"/>
    </row>
    <row r="50" spans="1:11" ht="17.25" customHeight="1">
      <c r="A50" s="427" t="s">
        <v>87</v>
      </c>
      <c r="B50" s="19">
        <f>SUM(C50:E50)</f>
        <v>0</v>
      </c>
      <c r="C50" s="19"/>
      <c r="D50" s="19"/>
      <c r="E50" s="19"/>
      <c r="F50" s="19"/>
      <c r="G50" s="19"/>
      <c r="H50" s="19"/>
      <c r="I50" s="19"/>
      <c r="J50" s="19"/>
      <c r="K50" s="459"/>
    </row>
    <row r="51" spans="1:11" ht="17.25" customHeight="1">
      <c r="A51" s="440" t="s">
        <v>88</v>
      </c>
      <c r="B51" s="5">
        <f>SUM(B52:B53)</f>
        <v>0</v>
      </c>
      <c r="C51" s="5">
        <f t="shared" ref="C51" si="113">SUM(C52:C53)</f>
        <v>0</v>
      </c>
      <c r="D51" s="5">
        <f t="shared" ref="D51" si="114">SUM(D52:D53)</f>
        <v>0</v>
      </c>
      <c r="E51" s="5">
        <f t="shared" ref="E51" si="115">SUM(E52:E53)</f>
        <v>0</v>
      </c>
      <c r="F51" s="5">
        <f t="shared" ref="F51" si="116">SUM(F52:F53)</f>
        <v>0</v>
      </c>
      <c r="G51" s="5">
        <f t="shared" ref="G51" si="117">SUM(G52:G53)</f>
        <v>0</v>
      </c>
      <c r="H51" s="5">
        <f t="shared" ref="H51" si="118">SUM(H52:H53)</f>
        <v>0</v>
      </c>
      <c r="I51" s="5">
        <f t="shared" ref="I51" si="119">SUM(I52:I53)</f>
        <v>0</v>
      </c>
      <c r="J51" s="5">
        <f t="shared" ref="J51" si="120">SUM(J52:J53)</f>
        <v>0</v>
      </c>
      <c r="K51" s="395">
        <f t="shared" ref="K51" si="121">SUM(K52:K53)</f>
        <v>0</v>
      </c>
    </row>
    <row r="52" spans="1:11" ht="17.25" customHeight="1">
      <c r="A52" s="425" t="s">
        <v>52</v>
      </c>
      <c r="B52" s="19">
        <f>SUM(C52:E52)</f>
        <v>0</v>
      </c>
      <c r="C52" s="19"/>
      <c r="D52" s="19"/>
      <c r="E52" s="19"/>
      <c r="F52" s="19"/>
      <c r="G52" s="19"/>
      <c r="H52" s="19"/>
      <c r="I52" s="19"/>
      <c r="J52" s="19"/>
      <c r="K52" s="459"/>
    </row>
    <row r="53" spans="1:11" ht="17.25" customHeight="1">
      <c r="A53" s="427" t="s">
        <v>89</v>
      </c>
      <c r="B53" s="19">
        <f>SUM(C53:E53)</f>
        <v>0</v>
      </c>
      <c r="C53" s="75"/>
      <c r="D53" s="75"/>
      <c r="E53" s="75"/>
      <c r="F53" s="75"/>
      <c r="G53" s="75"/>
      <c r="H53" s="75"/>
      <c r="I53" s="75"/>
      <c r="J53" s="75"/>
      <c r="K53" s="459"/>
    </row>
    <row r="54" spans="1:11" ht="17.25" customHeight="1">
      <c r="A54" s="440" t="s">
        <v>90</v>
      </c>
      <c r="B54" s="5">
        <f>SUM(B55:B56)</f>
        <v>0</v>
      </c>
      <c r="C54" s="5">
        <f t="shared" ref="C54" si="122">SUM(C55:C56)</f>
        <v>0</v>
      </c>
      <c r="D54" s="5">
        <f t="shared" ref="D54" si="123">SUM(D55:D56)</f>
        <v>0</v>
      </c>
      <c r="E54" s="5">
        <f t="shared" ref="E54" si="124">SUM(E55:E56)</f>
        <v>0</v>
      </c>
      <c r="F54" s="5">
        <f t="shared" ref="F54" si="125">SUM(F55:F56)</f>
        <v>0</v>
      </c>
      <c r="G54" s="5">
        <f t="shared" ref="G54" si="126">SUM(G55:G56)</f>
        <v>0</v>
      </c>
      <c r="H54" s="5">
        <f t="shared" ref="H54" si="127">SUM(H55:H56)</f>
        <v>0</v>
      </c>
      <c r="I54" s="5">
        <f t="shared" ref="I54" si="128">SUM(I55:I56)</f>
        <v>0</v>
      </c>
      <c r="J54" s="5">
        <f t="shared" ref="J54" si="129">SUM(J55:J56)</f>
        <v>0</v>
      </c>
      <c r="K54" s="395">
        <f t="shared" ref="K54" si="130">SUM(K55:K56)</f>
        <v>0</v>
      </c>
    </row>
    <row r="55" spans="1:11" ht="17.25" customHeight="1">
      <c r="A55" s="425" t="s">
        <v>54</v>
      </c>
      <c r="B55" s="19">
        <f>SUM(C55:E55)</f>
        <v>0</v>
      </c>
      <c r="C55" s="19"/>
      <c r="D55" s="19"/>
      <c r="E55" s="19"/>
      <c r="F55" s="19"/>
      <c r="G55" s="19"/>
      <c r="H55" s="19"/>
      <c r="I55" s="19"/>
      <c r="J55" s="19"/>
      <c r="K55" s="459"/>
    </row>
    <row r="56" spans="1:11" ht="17.25" customHeight="1">
      <c r="A56" s="427" t="s">
        <v>91</v>
      </c>
      <c r="B56" s="19">
        <f>SUM(C56:E56)</f>
        <v>0</v>
      </c>
      <c r="C56" s="19"/>
      <c r="D56" s="19"/>
      <c r="E56" s="19"/>
      <c r="F56" s="19"/>
      <c r="G56" s="19"/>
      <c r="H56" s="19"/>
      <c r="I56" s="19"/>
      <c r="J56" s="19"/>
      <c r="K56" s="459"/>
    </row>
    <row r="57" spans="1:11" ht="17.25" customHeight="1">
      <c r="A57" s="440" t="s">
        <v>92</v>
      </c>
      <c r="B57" s="5">
        <f>B58</f>
        <v>0</v>
      </c>
      <c r="C57" s="5">
        <f t="shared" ref="C57:K57" si="131">C58</f>
        <v>0</v>
      </c>
      <c r="D57" s="5">
        <f t="shared" si="131"/>
        <v>0</v>
      </c>
      <c r="E57" s="5">
        <f t="shared" si="131"/>
        <v>0</v>
      </c>
      <c r="F57" s="5">
        <f t="shared" si="131"/>
        <v>0</v>
      </c>
      <c r="G57" s="5">
        <f t="shared" si="131"/>
        <v>0</v>
      </c>
      <c r="H57" s="5">
        <f t="shared" si="131"/>
        <v>0</v>
      </c>
      <c r="I57" s="5">
        <f t="shared" si="131"/>
        <v>0</v>
      </c>
      <c r="J57" s="5">
        <f t="shared" si="131"/>
        <v>0</v>
      </c>
      <c r="K57" s="395">
        <f t="shared" si="131"/>
        <v>0</v>
      </c>
    </row>
    <row r="58" spans="1:11" ht="17.25" customHeight="1" thickBot="1">
      <c r="A58" s="447" t="s">
        <v>56</v>
      </c>
      <c r="B58" s="461">
        <f>SUM(C58:E58)</f>
        <v>0</v>
      </c>
      <c r="C58" s="461"/>
      <c r="D58" s="461"/>
      <c r="E58" s="461"/>
      <c r="F58" s="461"/>
      <c r="G58" s="461"/>
      <c r="H58" s="461"/>
      <c r="I58" s="461"/>
      <c r="J58" s="461"/>
      <c r="K58" s="462"/>
    </row>
  </sheetData>
  <mergeCells count="7">
    <mergeCell ref="A3:K3"/>
    <mergeCell ref="A2:K2"/>
    <mergeCell ref="C5:E5"/>
    <mergeCell ref="F5:J5"/>
    <mergeCell ref="A5:A6"/>
    <mergeCell ref="B5:B6"/>
    <mergeCell ref="K5:K6"/>
  </mergeCells>
  <phoneticPr fontId="3" type="noConversion"/>
  <printOptions horizontalCentered="1"/>
  <pageMargins left="0.78740157480314965" right="0.78740157480314965" top="0.56000000000000005" bottom="0.54" header="0.51181102362204722" footer="0.51181102362204722"/>
  <pageSetup paperSize="9" scale="7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26"/>
  <sheetViews>
    <sheetView view="pageBreakPreview" zoomScale="85" zoomScaleNormal="80" zoomScaleSheetLayoutView="85" workbookViewId="0">
      <pane ySplit="5" topLeftCell="A6" activePane="bottomLeft" state="frozen"/>
      <selection pane="bottomLeft" activeCell="F17" sqref="F17:F19"/>
    </sheetView>
  </sheetViews>
  <sheetFormatPr defaultRowHeight="12"/>
  <cols>
    <col min="1" max="1" width="4.44140625" style="65" customWidth="1"/>
    <col min="2" max="2" width="8.44140625" style="65" customWidth="1"/>
    <col min="3" max="3" width="5.88671875" style="66" customWidth="1"/>
    <col min="4" max="4" width="28.21875" style="67" customWidth="1"/>
    <col min="5" max="5" width="7.21875" style="66" customWidth="1"/>
    <col min="6" max="6" width="9.5546875" style="66" customWidth="1"/>
    <col min="7" max="7" width="9.21875" style="66" customWidth="1"/>
    <col min="8" max="8" width="47.6640625" style="68" customWidth="1"/>
    <col min="9" max="9" width="9.5546875" style="66" customWidth="1"/>
    <col min="10" max="10" width="9.6640625" style="66" customWidth="1"/>
    <col min="11" max="11" width="9.33203125" style="66" customWidth="1"/>
    <col min="12" max="12" width="8.88671875" style="66"/>
    <col min="13" max="13" width="8.44140625" style="66" customWidth="1"/>
    <col min="14" max="16384" width="8.88671875" style="66"/>
  </cols>
  <sheetData>
    <row r="1" spans="1:14" ht="10.5" customHeight="1"/>
    <row r="2" spans="1:14" s="73" customFormat="1" ht="24.75" customHeight="1">
      <c r="A2" s="697" t="s">
        <v>322</v>
      </c>
      <c r="B2" s="697"/>
      <c r="C2" s="697"/>
      <c r="D2" s="697"/>
      <c r="E2" s="697"/>
      <c r="F2" s="697"/>
      <c r="G2" s="697"/>
      <c r="H2" s="697"/>
      <c r="I2" s="697"/>
      <c r="J2" s="697"/>
      <c r="K2" s="697"/>
      <c r="L2" s="697"/>
      <c r="M2" s="697"/>
    </row>
    <row r="3" spans="1:14" s="74" customFormat="1">
      <c r="A3" s="69"/>
      <c r="B3" s="71"/>
      <c r="C3" s="70"/>
      <c r="D3" s="71"/>
      <c r="E3" s="70"/>
      <c r="F3" s="70"/>
      <c r="G3" s="701" t="s">
        <v>304</v>
      </c>
      <c r="H3" s="701"/>
      <c r="I3" s="66"/>
      <c r="J3" s="70"/>
      <c r="K3" s="70"/>
      <c r="L3" s="70"/>
      <c r="M3" s="70"/>
    </row>
    <row r="4" spans="1:14" s="74" customFormat="1" ht="12" customHeight="1" thickBot="1">
      <c r="A4" s="69"/>
      <c r="B4" s="71"/>
      <c r="C4" s="70"/>
      <c r="D4" s="69"/>
      <c r="E4" s="70"/>
      <c r="F4" s="70"/>
      <c r="G4" s="70"/>
      <c r="H4" s="72"/>
      <c r="I4" s="66"/>
      <c r="J4" s="70"/>
      <c r="K4" s="70"/>
      <c r="L4" s="70"/>
      <c r="M4" s="66"/>
    </row>
    <row r="5" spans="1:14" s="90" customFormat="1" ht="34.5" customHeight="1" thickBot="1">
      <c r="A5" s="698" t="s">
        <v>17</v>
      </c>
      <c r="B5" s="699"/>
      <c r="C5" s="700"/>
      <c r="D5" s="475" t="s">
        <v>172</v>
      </c>
      <c r="E5" s="476" t="s">
        <v>173</v>
      </c>
      <c r="F5" s="476" t="s">
        <v>174</v>
      </c>
      <c r="G5" s="476" t="s">
        <v>175</v>
      </c>
      <c r="H5" s="476" t="s">
        <v>176</v>
      </c>
      <c r="I5" s="477" t="s">
        <v>177</v>
      </c>
      <c r="J5" s="476" t="s">
        <v>178</v>
      </c>
      <c r="K5" s="476" t="s">
        <v>179</v>
      </c>
      <c r="L5" s="476" t="s">
        <v>180</v>
      </c>
      <c r="M5" s="478" t="s">
        <v>181</v>
      </c>
    </row>
    <row r="6" spans="1:14" s="70" customFormat="1" ht="111" hidden="1" customHeight="1" thickTop="1">
      <c r="A6" s="306">
        <v>1</v>
      </c>
      <c r="B6" s="194" t="s">
        <v>531</v>
      </c>
      <c r="C6" s="474" t="s">
        <v>532</v>
      </c>
      <c r="D6" s="195" t="s">
        <v>533</v>
      </c>
      <c r="E6" s="196" t="s">
        <v>478</v>
      </c>
      <c r="F6" s="196">
        <v>42493</v>
      </c>
      <c r="G6" s="196" t="s">
        <v>534</v>
      </c>
      <c r="H6" s="197" t="s">
        <v>535</v>
      </c>
      <c r="I6" s="196">
        <v>42513</v>
      </c>
      <c r="J6" s="196" t="s">
        <v>536</v>
      </c>
      <c r="K6" s="196"/>
      <c r="L6" s="196"/>
      <c r="M6" s="470" t="s">
        <v>537</v>
      </c>
    </row>
    <row r="7" spans="1:14" s="299" customFormat="1" ht="85.5" hidden="1" customHeight="1">
      <c r="A7" s="300">
        <v>2</v>
      </c>
      <c r="B7" s="150" t="s">
        <v>531</v>
      </c>
      <c r="C7" s="158" t="s">
        <v>532</v>
      </c>
      <c r="D7" s="151" t="s">
        <v>538</v>
      </c>
      <c r="E7" s="152" t="s">
        <v>478</v>
      </c>
      <c r="F7" s="152">
        <v>42622</v>
      </c>
      <c r="G7" s="152" t="s">
        <v>539</v>
      </c>
      <c r="H7" s="153" t="s">
        <v>540</v>
      </c>
      <c r="I7" s="152">
        <v>42640</v>
      </c>
      <c r="J7" s="152" t="s">
        <v>541</v>
      </c>
      <c r="K7" s="152"/>
      <c r="L7" s="152"/>
      <c r="M7" s="298"/>
    </row>
    <row r="8" spans="1:14" s="299" customFormat="1" ht="85.5" hidden="1" customHeight="1">
      <c r="A8" s="300">
        <v>3</v>
      </c>
      <c r="B8" s="158" t="s">
        <v>705</v>
      </c>
      <c r="C8" s="158" t="s">
        <v>706</v>
      </c>
      <c r="D8" s="151" t="s">
        <v>544</v>
      </c>
      <c r="E8" s="152" t="s">
        <v>478</v>
      </c>
      <c r="F8" s="152">
        <v>42557</v>
      </c>
      <c r="G8" s="152" t="s">
        <v>545</v>
      </c>
      <c r="H8" s="153" t="s">
        <v>546</v>
      </c>
      <c r="I8" s="152">
        <v>42576</v>
      </c>
      <c r="J8" s="152" t="s">
        <v>486</v>
      </c>
      <c r="K8" s="152"/>
      <c r="L8" s="152"/>
      <c r="M8" s="298"/>
    </row>
    <row r="9" spans="1:14" s="359" customFormat="1" ht="185.25" hidden="1" customHeight="1">
      <c r="A9" s="300">
        <v>4</v>
      </c>
      <c r="B9" s="158" t="s">
        <v>707</v>
      </c>
      <c r="C9" s="158" t="s">
        <v>706</v>
      </c>
      <c r="D9" s="195" t="s">
        <v>646</v>
      </c>
      <c r="E9" s="196" t="s">
        <v>644</v>
      </c>
      <c r="F9" s="362">
        <v>42543</v>
      </c>
      <c r="G9" s="196" t="s">
        <v>647</v>
      </c>
      <c r="H9" s="309" t="s">
        <v>648</v>
      </c>
      <c r="I9" s="362">
        <v>42563</v>
      </c>
      <c r="J9" s="362" t="s">
        <v>649</v>
      </c>
      <c r="K9" s="152"/>
      <c r="L9" s="152"/>
      <c r="M9" s="298"/>
    </row>
    <row r="10" spans="1:14" s="359" customFormat="1" ht="78.75" hidden="1" customHeight="1">
      <c r="A10" s="300">
        <v>5</v>
      </c>
      <c r="B10" s="150" t="s">
        <v>708</v>
      </c>
      <c r="C10" s="152" t="s">
        <v>709</v>
      </c>
      <c r="D10" s="471" t="s">
        <v>650</v>
      </c>
      <c r="E10" s="152" t="s">
        <v>583</v>
      </c>
      <c r="F10" s="472">
        <v>42557</v>
      </c>
      <c r="G10" s="152" t="s">
        <v>651</v>
      </c>
      <c r="H10" s="473" t="s">
        <v>652</v>
      </c>
      <c r="I10" s="472">
        <v>42570</v>
      </c>
      <c r="J10" s="152" t="s">
        <v>653</v>
      </c>
      <c r="K10" s="152"/>
      <c r="L10" s="152"/>
      <c r="M10" s="298"/>
    </row>
    <row r="11" spans="1:14" s="70" customFormat="1" ht="78.75" hidden="1" customHeight="1">
      <c r="A11" s="306">
        <v>6</v>
      </c>
      <c r="B11" s="194" t="s">
        <v>395</v>
      </c>
      <c r="C11" s="196" t="s">
        <v>394</v>
      </c>
      <c r="D11" s="195" t="s">
        <v>530</v>
      </c>
      <c r="E11" s="196" t="s">
        <v>390</v>
      </c>
      <c r="F11" s="196">
        <v>42663</v>
      </c>
      <c r="G11" s="196"/>
      <c r="H11" s="197" t="s">
        <v>391</v>
      </c>
      <c r="I11" s="196">
        <v>42675</v>
      </c>
      <c r="J11" s="196" t="s">
        <v>392</v>
      </c>
      <c r="K11" s="196"/>
      <c r="L11" s="196"/>
      <c r="M11" s="470"/>
    </row>
    <row r="12" spans="1:14" ht="74.25" hidden="1" customHeight="1">
      <c r="A12" s="300">
        <v>7</v>
      </c>
      <c r="B12" s="158" t="s">
        <v>393</v>
      </c>
      <c r="C12" s="158" t="s">
        <v>394</v>
      </c>
      <c r="D12" s="151" t="s">
        <v>362</v>
      </c>
      <c r="E12" s="152" t="s">
        <v>363</v>
      </c>
      <c r="F12" s="464">
        <v>42492</v>
      </c>
      <c r="G12" s="152" t="s">
        <v>364</v>
      </c>
      <c r="H12" s="153" t="s">
        <v>365</v>
      </c>
      <c r="I12" s="464" t="s">
        <v>367</v>
      </c>
      <c r="J12" s="152" t="s">
        <v>366</v>
      </c>
      <c r="K12" s="152"/>
      <c r="L12" s="152"/>
      <c r="M12" s="298"/>
    </row>
    <row r="13" spans="1:14" ht="96" hidden="1" customHeight="1">
      <c r="A13" s="300">
        <v>8</v>
      </c>
      <c r="B13" s="150" t="s">
        <v>351</v>
      </c>
      <c r="C13" s="158" t="s">
        <v>352</v>
      </c>
      <c r="D13" s="151" t="s">
        <v>344</v>
      </c>
      <c r="E13" s="152" t="s">
        <v>345</v>
      </c>
      <c r="F13" s="152" t="s">
        <v>346</v>
      </c>
      <c r="G13" s="152" t="s">
        <v>347</v>
      </c>
      <c r="H13" s="153" t="s">
        <v>348</v>
      </c>
      <c r="I13" s="152" t="s">
        <v>368</v>
      </c>
      <c r="J13" s="152" t="s">
        <v>349</v>
      </c>
      <c r="K13" s="152" t="s">
        <v>350</v>
      </c>
      <c r="L13" s="152" t="s">
        <v>350</v>
      </c>
      <c r="M13" s="298"/>
    </row>
    <row r="14" spans="1:14" s="187" customFormat="1" ht="93" hidden="1" customHeight="1">
      <c r="A14" s="300">
        <v>9</v>
      </c>
      <c r="B14" s="158" t="s">
        <v>475</v>
      </c>
      <c r="C14" s="158" t="s">
        <v>476</v>
      </c>
      <c r="D14" s="151" t="s">
        <v>477</v>
      </c>
      <c r="E14" s="152" t="s">
        <v>478</v>
      </c>
      <c r="F14" s="152">
        <v>42549</v>
      </c>
      <c r="G14" s="152" t="s">
        <v>479</v>
      </c>
      <c r="H14" s="153" t="s">
        <v>480</v>
      </c>
      <c r="I14" s="152">
        <v>42571</v>
      </c>
      <c r="J14" s="152" t="s">
        <v>481</v>
      </c>
      <c r="K14" s="152"/>
      <c r="L14" s="152"/>
      <c r="M14" s="298" t="s">
        <v>482</v>
      </c>
      <c r="N14" s="66"/>
    </row>
    <row r="15" spans="1:14" s="187" customFormat="1" ht="93" hidden="1" customHeight="1">
      <c r="A15" s="300">
        <v>10</v>
      </c>
      <c r="B15" s="150" t="s">
        <v>475</v>
      </c>
      <c r="C15" s="158" t="s">
        <v>476</v>
      </c>
      <c r="D15" s="151" t="s">
        <v>483</v>
      </c>
      <c r="E15" s="152" t="s">
        <v>478</v>
      </c>
      <c r="F15" s="152">
        <v>42661</v>
      </c>
      <c r="G15" s="152" t="s">
        <v>484</v>
      </c>
      <c r="H15" s="153" t="s">
        <v>485</v>
      </c>
      <c r="I15" s="152">
        <v>42682</v>
      </c>
      <c r="J15" s="152" t="s">
        <v>486</v>
      </c>
      <c r="K15" s="152"/>
      <c r="L15" s="152"/>
      <c r="M15" s="298"/>
      <c r="N15" s="66"/>
    </row>
    <row r="16" spans="1:14" s="187" customFormat="1" ht="93" hidden="1" customHeight="1">
      <c r="A16" s="300">
        <v>11</v>
      </c>
      <c r="B16" s="150" t="s">
        <v>487</v>
      </c>
      <c r="C16" s="152" t="s">
        <v>476</v>
      </c>
      <c r="D16" s="151" t="s">
        <v>488</v>
      </c>
      <c r="E16" s="152" t="s">
        <v>478</v>
      </c>
      <c r="F16" s="152">
        <v>42661</v>
      </c>
      <c r="G16" s="152" t="s">
        <v>484</v>
      </c>
      <c r="H16" s="153" t="s">
        <v>489</v>
      </c>
      <c r="I16" s="152">
        <v>42682</v>
      </c>
      <c r="J16" s="152" t="s">
        <v>486</v>
      </c>
      <c r="K16" s="152"/>
      <c r="L16" s="152"/>
      <c r="M16" s="298"/>
      <c r="N16" s="66"/>
    </row>
    <row r="17" spans="1:14" s="187" customFormat="1" ht="195" customHeight="1" thickTop="1">
      <c r="A17" s="300">
        <v>12</v>
      </c>
      <c r="B17" s="150" t="s">
        <v>710</v>
      </c>
      <c r="C17" s="152" t="s">
        <v>706</v>
      </c>
      <c r="D17" s="151" t="s">
        <v>746</v>
      </c>
      <c r="E17" s="152" t="s">
        <v>478</v>
      </c>
      <c r="F17" s="152">
        <v>42622</v>
      </c>
      <c r="G17" s="152"/>
      <c r="H17" s="309" t="s">
        <v>747</v>
      </c>
      <c r="I17" s="152">
        <v>42639</v>
      </c>
      <c r="J17" s="152" t="s">
        <v>491</v>
      </c>
      <c r="K17" s="152">
        <v>42681</v>
      </c>
      <c r="L17" s="152" t="s">
        <v>486</v>
      </c>
      <c r="M17" s="298"/>
      <c r="N17" s="66"/>
    </row>
    <row r="18" spans="1:14" s="187" customFormat="1" ht="257.25" hidden="1" customHeight="1">
      <c r="A18" s="300">
        <v>13</v>
      </c>
      <c r="B18" s="150" t="s">
        <v>710</v>
      </c>
      <c r="C18" s="150" t="s">
        <v>139</v>
      </c>
      <c r="D18" s="151" t="s">
        <v>492</v>
      </c>
      <c r="E18" s="152" t="s">
        <v>478</v>
      </c>
      <c r="F18" s="152">
        <v>42703</v>
      </c>
      <c r="G18" s="152"/>
      <c r="H18" s="157" t="s">
        <v>493</v>
      </c>
      <c r="I18" s="152">
        <v>42725</v>
      </c>
      <c r="J18" s="152" t="s">
        <v>486</v>
      </c>
      <c r="K18" s="152"/>
      <c r="L18" s="152"/>
      <c r="M18" s="298"/>
      <c r="N18" s="66"/>
    </row>
    <row r="19" spans="1:14" s="187" customFormat="1" ht="137.25" customHeight="1">
      <c r="A19" s="300">
        <v>14</v>
      </c>
      <c r="B19" s="158" t="s">
        <v>711</v>
      </c>
      <c r="C19" s="158" t="s">
        <v>706</v>
      </c>
      <c r="D19" s="151" t="s">
        <v>495</v>
      </c>
      <c r="E19" s="152" t="s">
        <v>478</v>
      </c>
      <c r="F19" s="152">
        <v>42620</v>
      </c>
      <c r="G19" s="152" t="s">
        <v>496</v>
      </c>
      <c r="H19" s="157" t="s">
        <v>748</v>
      </c>
      <c r="I19" s="152">
        <v>42640</v>
      </c>
      <c r="J19" s="152" t="s">
        <v>497</v>
      </c>
      <c r="K19" s="152">
        <v>42734</v>
      </c>
      <c r="L19" s="152" t="s">
        <v>486</v>
      </c>
      <c r="M19" s="298"/>
      <c r="N19" s="66"/>
    </row>
    <row r="20" spans="1:14" s="187" customFormat="1" ht="93" hidden="1" customHeight="1">
      <c r="A20" s="300">
        <v>15</v>
      </c>
      <c r="B20" s="150" t="s">
        <v>712</v>
      </c>
      <c r="C20" s="158" t="s">
        <v>706</v>
      </c>
      <c r="D20" s="195" t="s">
        <v>427</v>
      </c>
      <c r="E20" s="196" t="s">
        <v>423</v>
      </c>
      <c r="F20" s="196" t="s">
        <v>428</v>
      </c>
      <c r="G20" s="196" t="s">
        <v>429</v>
      </c>
      <c r="H20" s="197" t="s">
        <v>430</v>
      </c>
      <c r="I20" s="196" t="s">
        <v>431</v>
      </c>
      <c r="J20" s="196" t="s">
        <v>432</v>
      </c>
      <c r="K20" s="152"/>
      <c r="L20" s="152"/>
      <c r="M20" s="298"/>
      <c r="N20" s="66"/>
    </row>
    <row r="21" spans="1:14" s="187" customFormat="1" ht="71.25" hidden="1" customHeight="1">
      <c r="A21" s="300">
        <v>16</v>
      </c>
      <c r="B21" s="158" t="s">
        <v>713</v>
      </c>
      <c r="C21" s="158" t="s">
        <v>706</v>
      </c>
      <c r="D21" s="151" t="s">
        <v>433</v>
      </c>
      <c r="E21" s="152" t="s">
        <v>423</v>
      </c>
      <c r="F21" s="152" t="s">
        <v>434</v>
      </c>
      <c r="G21" s="152" t="s">
        <v>435</v>
      </c>
      <c r="H21" s="153" t="s">
        <v>436</v>
      </c>
      <c r="I21" s="152" t="s">
        <v>437</v>
      </c>
      <c r="J21" s="152" t="s">
        <v>432</v>
      </c>
      <c r="K21" s="152"/>
      <c r="L21" s="152"/>
      <c r="M21" s="298"/>
      <c r="N21" s="66"/>
    </row>
    <row r="22" spans="1:14" s="70" customFormat="1" ht="207.75" hidden="1" customHeight="1">
      <c r="A22" s="300">
        <v>17</v>
      </c>
      <c r="B22" s="158" t="s">
        <v>714</v>
      </c>
      <c r="C22" s="158" t="s">
        <v>706</v>
      </c>
      <c r="D22" s="151" t="s">
        <v>422</v>
      </c>
      <c r="E22" s="152" t="s">
        <v>423</v>
      </c>
      <c r="F22" s="152">
        <v>42717</v>
      </c>
      <c r="G22" s="152" t="s">
        <v>424</v>
      </c>
      <c r="H22" s="153" t="s">
        <v>723</v>
      </c>
      <c r="I22" s="152">
        <v>42730</v>
      </c>
      <c r="J22" s="152" t="s">
        <v>425</v>
      </c>
      <c r="K22" s="152"/>
      <c r="L22" s="152"/>
      <c r="M22" s="298"/>
      <c r="N22" s="66"/>
    </row>
    <row r="23" spans="1:14" s="70" customFormat="1" ht="102" hidden="1" customHeight="1">
      <c r="A23" s="300">
        <v>18</v>
      </c>
      <c r="B23" s="150" t="s">
        <v>574</v>
      </c>
      <c r="C23" s="158" t="s">
        <v>575</v>
      </c>
      <c r="D23" s="151" t="s">
        <v>576</v>
      </c>
      <c r="E23" s="152" t="s">
        <v>577</v>
      </c>
      <c r="F23" s="152">
        <v>42446</v>
      </c>
      <c r="G23" s="152" t="s">
        <v>578</v>
      </c>
      <c r="H23" s="153" t="s">
        <v>579</v>
      </c>
      <c r="I23" s="152">
        <v>42466</v>
      </c>
      <c r="J23" s="152" t="s">
        <v>580</v>
      </c>
      <c r="K23" s="152" t="s">
        <v>581</v>
      </c>
      <c r="L23" s="152" t="s">
        <v>581</v>
      </c>
      <c r="M23" s="298" t="s">
        <v>581</v>
      </c>
      <c r="N23" s="66"/>
    </row>
    <row r="24" spans="1:14" s="70" customFormat="1" ht="118.5" hidden="1" customHeight="1">
      <c r="A24" s="300">
        <v>19</v>
      </c>
      <c r="B24" s="150" t="s">
        <v>715</v>
      </c>
      <c r="C24" s="158" t="s">
        <v>709</v>
      </c>
      <c r="D24" s="151" t="s">
        <v>582</v>
      </c>
      <c r="E24" s="152" t="s">
        <v>583</v>
      </c>
      <c r="F24" s="152" t="s">
        <v>584</v>
      </c>
      <c r="G24" s="152" t="s">
        <v>585</v>
      </c>
      <c r="H24" s="153" t="s">
        <v>586</v>
      </c>
      <c r="I24" s="152">
        <v>42626</v>
      </c>
      <c r="J24" s="152" t="s">
        <v>587</v>
      </c>
      <c r="K24" s="152" t="s">
        <v>581</v>
      </c>
      <c r="L24" s="152" t="s">
        <v>581</v>
      </c>
      <c r="M24" s="298"/>
      <c r="N24" s="66"/>
    </row>
    <row r="25" spans="1:14" s="70" customFormat="1" ht="67.5" hidden="1" customHeight="1">
      <c r="A25" s="300">
        <v>20</v>
      </c>
      <c r="B25" s="150" t="s">
        <v>716</v>
      </c>
      <c r="C25" s="150" t="s">
        <v>709</v>
      </c>
      <c r="D25" s="151" t="s">
        <v>588</v>
      </c>
      <c r="E25" s="152" t="s">
        <v>589</v>
      </c>
      <c r="F25" s="152" t="s">
        <v>722</v>
      </c>
      <c r="G25" s="152" t="s">
        <v>589</v>
      </c>
      <c r="H25" s="360" t="s">
        <v>590</v>
      </c>
      <c r="I25" s="152">
        <v>42464</v>
      </c>
      <c r="J25" s="150" t="s">
        <v>591</v>
      </c>
      <c r="K25" s="152" t="s">
        <v>581</v>
      </c>
      <c r="L25" s="152" t="s">
        <v>581</v>
      </c>
      <c r="M25" s="298" t="s">
        <v>581</v>
      </c>
      <c r="N25" s="66"/>
    </row>
    <row r="26" spans="1:14" s="70" customFormat="1" ht="115.5" hidden="1" customHeight="1" thickBot="1">
      <c r="A26" s="465">
        <v>21</v>
      </c>
      <c r="B26" s="466" t="s">
        <v>721</v>
      </c>
      <c r="C26" s="467" t="s">
        <v>706</v>
      </c>
      <c r="D26" s="468" t="s">
        <v>717</v>
      </c>
      <c r="E26" s="363" t="s">
        <v>718</v>
      </c>
      <c r="F26" s="363">
        <v>42667</v>
      </c>
      <c r="G26" s="363"/>
      <c r="H26" s="469" t="s">
        <v>719</v>
      </c>
      <c r="I26" s="363">
        <v>42685</v>
      </c>
      <c r="J26" s="363" t="s">
        <v>720</v>
      </c>
      <c r="K26" s="363"/>
      <c r="L26" s="363"/>
      <c r="M26" s="364"/>
      <c r="N26" s="66"/>
    </row>
  </sheetData>
  <autoFilter ref="A5:M26">
    <filterColumn colId="0" showButton="0"/>
    <filterColumn colId="1" showButton="0"/>
    <filterColumn colId="10">
      <filters>
        <dateGroupItem year="2016" dateTimeGrouping="year"/>
      </filters>
    </filterColumn>
  </autoFilter>
  <mergeCells count="3">
    <mergeCell ref="A2:M2"/>
    <mergeCell ref="A5:C5"/>
    <mergeCell ref="G3:H3"/>
  </mergeCells>
  <phoneticPr fontId="3" type="noConversion"/>
  <printOptions horizontalCentered="1"/>
  <pageMargins left="0.39370078740157483" right="0.39370078740157483" top="0.84" bottom="0.55000000000000004" header="0.51181102362204722" footer="0.39370078740157483"/>
  <pageSetup paperSize="9" scale="4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11</vt:i4>
      </vt:variant>
      <vt:variant>
        <vt:lpstr>이름이 지정된 범위</vt:lpstr>
      </vt:variant>
      <vt:variant>
        <vt:i4>13</vt:i4>
      </vt:variant>
    </vt:vector>
  </HeadingPairs>
  <TitlesOfParts>
    <vt:vector size="24" baseType="lpstr">
      <vt:lpstr>순서 </vt:lpstr>
      <vt:lpstr>1.운영현황</vt:lpstr>
      <vt:lpstr>2.조례</vt:lpstr>
      <vt:lpstr>3.규칙</vt:lpstr>
      <vt:lpstr>4.심의회</vt:lpstr>
      <vt:lpstr>5.재의요구</vt:lpstr>
      <vt:lpstr>6.재의처리결과</vt:lpstr>
      <vt:lpstr>7.대법원 제소</vt:lpstr>
      <vt:lpstr>8.재의제소 상세 내역</vt:lpstr>
      <vt:lpstr>9.주민조례청구현황</vt:lpstr>
      <vt:lpstr>10.연서주민수</vt:lpstr>
      <vt:lpstr>'1.운영현황'!Print_Area</vt:lpstr>
      <vt:lpstr>'10.연서주민수'!Print_Area</vt:lpstr>
      <vt:lpstr>'2.조례'!Print_Area</vt:lpstr>
      <vt:lpstr>'3.규칙'!Print_Area</vt:lpstr>
      <vt:lpstr>'4.심의회'!Print_Area</vt:lpstr>
      <vt:lpstr>'5.재의요구'!Print_Area</vt:lpstr>
      <vt:lpstr>'6.재의처리결과'!Print_Area</vt:lpstr>
      <vt:lpstr>'7.대법원 제소'!Print_Area</vt:lpstr>
      <vt:lpstr>'8.재의제소 상세 내역'!Print_Area</vt:lpstr>
      <vt:lpstr>'9.주민조례청구현황'!Print_Area</vt:lpstr>
      <vt:lpstr>'10.연서주민수'!Print_Titles</vt:lpstr>
      <vt:lpstr>'8.재의제소 상세 내역'!Print_Titles</vt:lpstr>
      <vt:lpstr>'2.조례'!단체장_발의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윤양순</dc:creator>
  <cp:lastModifiedBy>USER</cp:lastModifiedBy>
  <cp:lastPrinted>2017-01-22T06:30:36Z</cp:lastPrinted>
  <dcterms:created xsi:type="dcterms:W3CDTF">2003-01-21T04:42:57Z</dcterms:created>
  <dcterms:modified xsi:type="dcterms:W3CDTF">2017-01-24T13:17:50Z</dcterms:modified>
</cp:coreProperties>
</file>