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05" yWindow="75" windowWidth="19320" windowHeight="7530" tabRatio="910"/>
  </bookViews>
  <sheets>
    <sheet name="순서 " sheetId="36" r:id="rId1"/>
    <sheet name="1.운영현황" sheetId="34" r:id="rId2"/>
    <sheet name="2.조례" sheetId="37" r:id="rId3"/>
    <sheet name="3.규칙" sheetId="39" r:id="rId4"/>
    <sheet name="4.심의회" sheetId="8" r:id="rId5"/>
    <sheet name="5.재의요구" sheetId="2" r:id="rId6"/>
    <sheet name="6.재의처리결과" sheetId="11" r:id="rId7"/>
    <sheet name="7.대법원 제소" sheetId="22" r:id="rId8"/>
    <sheet name="8.재의제소 상세 내역" sheetId="32" r:id="rId9"/>
    <sheet name="9.주민조례청구현황" sheetId="31" r:id="rId10"/>
    <sheet name="10.연서주민수" sheetId="25" r:id="rId11"/>
  </sheets>
  <definedNames>
    <definedName name="_xlnm._FilterDatabase" localSheetId="8" hidden="1">'8.재의제소 상세 내역'!$A$5:$M$28</definedName>
    <definedName name="_xlnm._FilterDatabase" localSheetId="9" hidden="1">'9.주민조례청구현황'!$A$7:$L$10</definedName>
    <definedName name="_xlnm.Print_Area" localSheetId="1">'1.운영현황'!$A$1:$J$14</definedName>
    <definedName name="_xlnm.Print_Area" localSheetId="10">'10.연서주민수'!$A$1:$E$248</definedName>
    <definedName name="_xlnm.Print_Area" localSheetId="2">'2.조례'!$A$1:$O$59</definedName>
    <definedName name="_xlnm.Print_Area" localSheetId="3">'3.규칙'!$A$1:$I$59</definedName>
    <definedName name="_xlnm.Print_Area" localSheetId="4">'4.심의회'!$A$1:$K$59</definedName>
    <definedName name="_xlnm.Print_Area" localSheetId="5">'5.재의요구'!$A$1:$L$61</definedName>
    <definedName name="_xlnm.Print_Area" localSheetId="6">'6.재의처리결과'!$A$1:$O$58</definedName>
    <definedName name="_xlnm.Print_Area" localSheetId="7">'7.대법원 제소'!$A$1:$K$58</definedName>
    <definedName name="_xlnm.Print_Area" localSheetId="8">'8.재의제소 상세 내역'!$A$1:$M$28</definedName>
    <definedName name="_xlnm.Print_Area" localSheetId="9">'9.주민조례청구현황'!$A$1:$L$16</definedName>
    <definedName name="_xlnm.Print_Titles" localSheetId="10">'10.연서주민수'!$4:$5</definedName>
    <definedName name="_xlnm.Print_Titles" localSheetId="8">'8.재의제소 상세 내역'!$5:$5</definedName>
    <definedName name="단체장_발의" localSheetId="2">'2.조례'!$G$7</definedName>
    <definedName name="단체장_발의">#REF!</definedName>
  </definedNames>
  <calcPr calcId="125725"/>
</workbook>
</file>

<file path=xl/calcChain.xml><?xml version="1.0" encoding="utf-8"?>
<calcChain xmlns="http://schemas.openxmlformats.org/spreadsheetml/2006/main">
  <c r="D54" i="39"/>
  <c r="E54"/>
  <c r="F54"/>
  <c r="G54"/>
  <c r="C57"/>
  <c r="C31"/>
  <c r="C56"/>
  <c r="C55"/>
  <c r="C53"/>
  <c r="C52"/>
  <c r="C50"/>
  <c r="C49"/>
  <c r="C47"/>
  <c r="C46"/>
  <c r="C44"/>
  <c r="C43"/>
  <c r="C41"/>
  <c r="C40"/>
  <c r="C38"/>
  <c r="C37"/>
  <c r="C35"/>
  <c r="C34"/>
  <c r="C30"/>
  <c r="C29"/>
  <c r="C27"/>
  <c r="C26"/>
  <c r="C24"/>
  <c r="C23"/>
  <c r="C21"/>
  <c r="C20"/>
  <c r="C18"/>
  <c r="C17"/>
  <c r="C15"/>
  <c r="C14"/>
  <c r="C12"/>
  <c r="C11"/>
  <c r="O7" i="37"/>
  <c r="B31"/>
  <c r="B57"/>
  <c r="B54"/>
  <c r="B51"/>
  <c r="B48"/>
  <c r="B45"/>
  <c r="B42"/>
  <c r="B39"/>
  <c r="B36"/>
  <c r="B33"/>
  <c r="B28"/>
  <c r="B25"/>
  <c r="B22"/>
  <c r="B19"/>
  <c r="B16"/>
  <c r="B13"/>
  <c r="G10" i="34" l="1"/>
  <c r="F10"/>
  <c r="H10"/>
  <c r="B233" i="25"/>
  <c r="B32" i="22" l="1"/>
  <c r="B58"/>
  <c r="B56"/>
  <c r="B55"/>
  <c r="B54" s="1"/>
  <c r="B53"/>
  <c r="B52"/>
  <c r="B51" s="1"/>
  <c r="B50"/>
  <c r="B49"/>
  <c r="B48" s="1"/>
  <c r="B47"/>
  <c r="B46"/>
  <c r="B45" s="1"/>
  <c r="B44"/>
  <c r="B43"/>
  <c r="B42" s="1"/>
  <c r="B41"/>
  <c r="B40"/>
  <c r="B39" s="1"/>
  <c r="B38"/>
  <c r="B37"/>
  <c r="B35"/>
  <c r="B34"/>
  <c r="B30"/>
  <c r="B29"/>
  <c r="B28" s="1"/>
  <c r="B27"/>
  <c r="B26"/>
  <c r="B25" s="1"/>
  <c r="B24"/>
  <c r="B23"/>
  <c r="B22" s="1"/>
  <c r="B21"/>
  <c r="B20"/>
  <c r="B18"/>
  <c r="B17"/>
  <c r="B16" s="1"/>
  <c r="B15"/>
  <c r="B14"/>
  <c r="B13" s="1"/>
  <c r="B12"/>
  <c r="B11"/>
  <c r="C57"/>
  <c r="D57"/>
  <c r="E57"/>
  <c r="F57"/>
  <c r="G57"/>
  <c r="H57"/>
  <c r="I57"/>
  <c r="J57"/>
  <c r="K57"/>
  <c r="B57"/>
  <c r="C31"/>
  <c r="D31"/>
  <c r="E31"/>
  <c r="F31"/>
  <c r="G31"/>
  <c r="H31"/>
  <c r="I31"/>
  <c r="J31"/>
  <c r="K31"/>
  <c r="B31"/>
  <c r="K54"/>
  <c r="J54"/>
  <c r="I54"/>
  <c r="H54"/>
  <c r="G54"/>
  <c r="F54"/>
  <c r="E54"/>
  <c r="D54"/>
  <c r="C54"/>
  <c r="K51"/>
  <c r="J51"/>
  <c r="I51"/>
  <c r="H51"/>
  <c r="G51"/>
  <c r="F51"/>
  <c r="E51"/>
  <c r="D51"/>
  <c r="C51"/>
  <c r="K48"/>
  <c r="J48"/>
  <c r="I48"/>
  <c r="H48"/>
  <c r="G48"/>
  <c r="F48"/>
  <c r="E48"/>
  <c r="D48"/>
  <c r="C48"/>
  <c r="K45"/>
  <c r="J45"/>
  <c r="I45"/>
  <c r="H45"/>
  <c r="G45"/>
  <c r="F45"/>
  <c r="E45"/>
  <c r="D45"/>
  <c r="C45"/>
  <c r="K42"/>
  <c r="J42"/>
  <c r="I42"/>
  <c r="H42"/>
  <c r="G42"/>
  <c r="F42"/>
  <c r="E42"/>
  <c r="D42"/>
  <c r="C42"/>
  <c r="K39"/>
  <c r="J39"/>
  <c r="I39"/>
  <c r="H39"/>
  <c r="G39"/>
  <c r="F39"/>
  <c r="E39"/>
  <c r="D39"/>
  <c r="C39"/>
  <c r="K36"/>
  <c r="J36"/>
  <c r="I36"/>
  <c r="H36"/>
  <c r="G36"/>
  <c r="F36"/>
  <c r="E36"/>
  <c r="D36"/>
  <c r="C36"/>
  <c r="B36"/>
  <c r="K33"/>
  <c r="J33"/>
  <c r="I33"/>
  <c r="H33"/>
  <c r="G33"/>
  <c r="F33"/>
  <c r="E33"/>
  <c r="D33"/>
  <c r="C33"/>
  <c r="B33"/>
  <c r="K28"/>
  <c r="J28"/>
  <c r="I28"/>
  <c r="H28"/>
  <c r="G28"/>
  <c r="F28"/>
  <c r="E28"/>
  <c r="D28"/>
  <c r="C28"/>
  <c r="K25"/>
  <c r="J25"/>
  <c r="I25"/>
  <c r="H25"/>
  <c r="G25"/>
  <c r="F25"/>
  <c r="E25"/>
  <c r="D25"/>
  <c r="C25"/>
  <c r="K22"/>
  <c r="J22"/>
  <c r="I22"/>
  <c r="H22"/>
  <c r="G22"/>
  <c r="F22"/>
  <c r="E22"/>
  <c r="D22"/>
  <c r="C22"/>
  <c r="K19"/>
  <c r="J19"/>
  <c r="I19"/>
  <c r="H19"/>
  <c r="G19"/>
  <c r="F19"/>
  <c r="E19"/>
  <c r="D19"/>
  <c r="C19"/>
  <c r="B19"/>
  <c r="K16"/>
  <c r="J16"/>
  <c r="I16"/>
  <c r="H16"/>
  <c r="G16"/>
  <c r="F16"/>
  <c r="E16"/>
  <c r="D16"/>
  <c r="C16"/>
  <c r="K13"/>
  <c r="J13"/>
  <c r="I13"/>
  <c r="H13"/>
  <c r="G13"/>
  <c r="F13"/>
  <c r="E13"/>
  <c r="D13"/>
  <c r="C13"/>
  <c r="C10"/>
  <c r="D10"/>
  <c r="E10"/>
  <c r="F10"/>
  <c r="G10"/>
  <c r="H10"/>
  <c r="I10"/>
  <c r="J10"/>
  <c r="K10"/>
  <c r="B10"/>
  <c r="C9"/>
  <c r="D9"/>
  <c r="E9"/>
  <c r="F9"/>
  <c r="G9"/>
  <c r="H9"/>
  <c r="I9"/>
  <c r="J9"/>
  <c r="K9"/>
  <c r="B9"/>
  <c r="C8"/>
  <c r="D8"/>
  <c r="E8"/>
  <c r="F8"/>
  <c r="G8"/>
  <c r="H8"/>
  <c r="I8"/>
  <c r="J8"/>
  <c r="K8"/>
  <c r="K7"/>
  <c r="D7"/>
  <c r="G7"/>
  <c r="H7"/>
  <c r="C57" i="11"/>
  <c r="D57"/>
  <c r="E57"/>
  <c r="F57"/>
  <c r="G57"/>
  <c r="H57"/>
  <c r="I57"/>
  <c r="J57"/>
  <c r="K57"/>
  <c r="L57"/>
  <c r="M57"/>
  <c r="N57"/>
  <c r="B57"/>
  <c r="B31"/>
  <c r="D31"/>
  <c r="E31"/>
  <c r="F31"/>
  <c r="G31"/>
  <c r="H31"/>
  <c r="I31"/>
  <c r="J31"/>
  <c r="K31"/>
  <c r="L31"/>
  <c r="M31"/>
  <c r="N31"/>
  <c r="O31"/>
  <c r="C31"/>
  <c r="C58"/>
  <c r="I58"/>
  <c r="I32"/>
  <c r="I56"/>
  <c r="I55"/>
  <c r="I53"/>
  <c r="I52"/>
  <c r="I50"/>
  <c r="I49"/>
  <c r="I48" s="1"/>
  <c r="I47"/>
  <c r="I46"/>
  <c r="I44"/>
  <c r="I43"/>
  <c r="I41"/>
  <c r="I40"/>
  <c r="I38"/>
  <c r="I37"/>
  <c r="I35"/>
  <c r="I34"/>
  <c r="I30"/>
  <c r="I29"/>
  <c r="I28" s="1"/>
  <c r="I27"/>
  <c r="I26"/>
  <c r="I24"/>
  <c r="I23"/>
  <c r="I21"/>
  <c r="I20"/>
  <c r="I18"/>
  <c r="I17"/>
  <c r="I15"/>
  <c r="I14"/>
  <c r="I12"/>
  <c r="I11"/>
  <c r="C32"/>
  <c r="C56"/>
  <c r="C55"/>
  <c r="C54" s="1"/>
  <c r="C53"/>
  <c r="C52"/>
  <c r="C51" s="1"/>
  <c r="C50"/>
  <c r="C49"/>
  <c r="C48" s="1"/>
  <c r="C47"/>
  <c r="C46"/>
  <c r="C45" s="1"/>
  <c r="C44"/>
  <c r="C43"/>
  <c r="C42" s="1"/>
  <c r="C41"/>
  <c r="C40"/>
  <c r="C39" s="1"/>
  <c r="C38"/>
  <c r="C37"/>
  <c r="C36" s="1"/>
  <c r="C35"/>
  <c r="C34"/>
  <c r="C33" s="1"/>
  <c r="C30"/>
  <c r="C29"/>
  <c r="C28" s="1"/>
  <c r="C27"/>
  <c r="C26"/>
  <c r="C25" s="1"/>
  <c r="C24"/>
  <c r="C23"/>
  <c r="C22" s="1"/>
  <c r="C21"/>
  <c r="C20"/>
  <c r="C18"/>
  <c r="C17"/>
  <c r="C16" s="1"/>
  <c r="C15"/>
  <c r="C14"/>
  <c r="C13" s="1"/>
  <c r="C12"/>
  <c r="C11"/>
  <c r="O57"/>
  <c r="O54"/>
  <c r="N54"/>
  <c r="M54"/>
  <c r="L54"/>
  <c r="K54"/>
  <c r="J54"/>
  <c r="I54"/>
  <c r="H54"/>
  <c r="G54"/>
  <c r="F54"/>
  <c r="E54"/>
  <c r="D54"/>
  <c r="B54"/>
  <c r="O51"/>
  <c r="N51"/>
  <c r="M51"/>
  <c r="L51"/>
  <c r="K51"/>
  <c r="J51"/>
  <c r="I51"/>
  <c r="H51"/>
  <c r="G51"/>
  <c r="F51"/>
  <c r="E51"/>
  <c r="D51"/>
  <c r="B51"/>
  <c r="O48"/>
  <c r="N48"/>
  <c r="M48"/>
  <c r="L48"/>
  <c r="K48"/>
  <c r="J48"/>
  <c r="H48"/>
  <c r="G48"/>
  <c r="F48"/>
  <c r="E48"/>
  <c r="D48"/>
  <c r="B48"/>
  <c r="O45"/>
  <c r="N45"/>
  <c r="M45"/>
  <c r="L45"/>
  <c r="K45"/>
  <c r="J45"/>
  <c r="H45"/>
  <c r="G45"/>
  <c r="F45"/>
  <c r="E45"/>
  <c r="D45"/>
  <c r="B45"/>
  <c r="O42"/>
  <c r="N42"/>
  <c r="M42"/>
  <c r="L42"/>
  <c r="K42"/>
  <c r="J42"/>
  <c r="I42"/>
  <c r="H42"/>
  <c r="G42"/>
  <c r="F42"/>
  <c r="E42"/>
  <c r="D42"/>
  <c r="B42"/>
  <c r="O39"/>
  <c r="N39"/>
  <c r="M39"/>
  <c r="L39"/>
  <c r="K39"/>
  <c r="J39"/>
  <c r="I39"/>
  <c r="H39"/>
  <c r="G39"/>
  <c r="F39"/>
  <c r="E39"/>
  <c r="D39"/>
  <c r="B39"/>
  <c r="O36"/>
  <c r="N36"/>
  <c r="M36"/>
  <c r="L36"/>
  <c r="K36"/>
  <c r="J36"/>
  <c r="H36"/>
  <c r="G36"/>
  <c r="F36"/>
  <c r="E36"/>
  <c r="D36"/>
  <c r="B36"/>
  <c r="O33"/>
  <c r="N33"/>
  <c r="M33"/>
  <c r="L33"/>
  <c r="K33"/>
  <c r="J33"/>
  <c r="H33"/>
  <c r="G33"/>
  <c r="F33"/>
  <c r="E33"/>
  <c r="D33"/>
  <c r="B33"/>
  <c r="O28"/>
  <c r="N28"/>
  <c r="M28"/>
  <c r="L28"/>
  <c r="K28"/>
  <c r="J28"/>
  <c r="H28"/>
  <c r="G28"/>
  <c r="F28"/>
  <c r="E28"/>
  <c r="D28"/>
  <c r="B28"/>
  <c r="O25"/>
  <c r="N25"/>
  <c r="M25"/>
  <c r="L25"/>
  <c r="K25"/>
  <c r="J25"/>
  <c r="I25"/>
  <c r="H25"/>
  <c r="G25"/>
  <c r="F25"/>
  <c r="E25"/>
  <c r="D25"/>
  <c r="B25"/>
  <c r="O22"/>
  <c r="N22"/>
  <c r="M22"/>
  <c r="L22"/>
  <c r="K22"/>
  <c r="J22"/>
  <c r="I22"/>
  <c r="H22"/>
  <c r="G22"/>
  <c r="F22"/>
  <c r="E22"/>
  <c r="D22"/>
  <c r="B22"/>
  <c r="O19"/>
  <c r="N19"/>
  <c r="M19"/>
  <c r="L19"/>
  <c r="K19"/>
  <c r="J19"/>
  <c r="H19"/>
  <c r="G19"/>
  <c r="F19"/>
  <c r="E19"/>
  <c r="D19"/>
  <c r="C19"/>
  <c r="B19"/>
  <c r="O16"/>
  <c r="N16"/>
  <c r="M16"/>
  <c r="L16"/>
  <c r="K16"/>
  <c r="J16"/>
  <c r="I16"/>
  <c r="H16"/>
  <c r="G16"/>
  <c r="F16"/>
  <c r="E16"/>
  <c r="D16"/>
  <c r="B16"/>
  <c r="O13"/>
  <c r="N13"/>
  <c r="M13"/>
  <c r="L13"/>
  <c r="K13"/>
  <c r="J13"/>
  <c r="I13"/>
  <c r="H13"/>
  <c r="G13"/>
  <c r="F13"/>
  <c r="E13"/>
  <c r="D13"/>
  <c r="B13"/>
  <c r="C10"/>
  <c r="D10"/>
  <c r="E10"/>
  <c r="F10"/>
  <c r="G10"/>
  <c r="H10"/>
  <c r="I10"/>
  <c r="J10"/>
  <c r="K10"/>
  <c r="L10"/>
  <c r="M10"/>
  <c r="N10"/>
  <c r="O10"/>
  <c r="B10"/>
  <c r="B34" i="2"/>
  <c r="B60"/>
  <c r="B59" s="1"/>
  <c r="B58"/>
  <c r="B57"/>
  <c r="B55"/>
  <c r="B54"/>
  <c r="B52"/>
  <c r="B51"/>
  <c r="B49"/>
  <c r="B48"/>
  <c r="B46"/>
  <c r="B45"/>
  <c r="B43"/>
  <c r="B42"/>
  <c r="B41" s="1"/>
  <c r="B40"/>
  <c r="B38" s="1"/>
  <c r="B39"/>
  <c r="B37"/>
  <c r="B36"/>
  <c r="B35" s="1"/>
  <c r="B32"/>
  <c r="B31"/>
  <c r="B30" s="1"/>
  <c r="B29"/>
  <c r="B28"/>
  <c r="B27" s="1"/>
  <c r="B26"/>
  <c r="B25"/>
  <c r="B24" s="1"/>
  <c r="B23"/>
  <c r="B22"/>
  <c r="B20"/>
  <c r="B19"/>
  <c r="B17"/>
  <c r="B16"/>
  <c r="B14"/>
  <c r="B13"/>
  <c r="C59"/>
  <c r="D59"/>
  <c r="E59"/>
  <c r="F59"/>
  <c r="G59"/>
  <c r="H59"/>
  <c r="I59"/>
  <c r="J59"/>
  <c r="K59"/>
  <c r="L59"/>
  <c r="C56"/>
  <c r="D56"/>
  <c r="E56"/>
  <c r="F56"/>
  <c r="G56"/>
  <c r="H56"/>
  <c r="I56"/>
  <c r="J56"/>
  <c r="K56"/>
  <c r="L56"/>
  <c r="C53"/>
  <c r="D53"/>
  <c r="E53"/>
  <c r="F53"/>
  <c r="G53"/>
  <c r="H53"/>
  <c r="I53"/>
  <c r="J53"/>
  <c r="K53"/>
  <c r="L53"/>
  <c r="C50"/>
  <c r="D50"/>
  <c r="E50"/>
  <c r="F50"/>
  <c r="G50"/>
  <c r="H50"/>
  <c r="I50"/>
  <c r="J50"/>
  <c r="K50"/>
  <c r="L50"/>
  <c r="B50"/>
  <c r="C47"/>
  <c r="D47"/>
  <c r="E47"/>
  <c r="F47"/>
  <c r="G47"/>
  <c r="H47"/>
  <c r="I47"/>
  <c r="J47"/>
  <c r="K47"/>
  <c r="L47"/>
  <c r="B47"/>
  <c r="C44"/>
  <c r="D44"/>
  <c r="E44"/>
  <c r="F44"/>
  <c r="G44"/>
  <c r="H44"/>
  <c r="I44"/>
  <c r="J44"/>
  <c r="K44"/>
  <c r="L44"/>
  <c r="C41"/>
  <c r="D41"/>
  <c r="E41"/>
  <c r="F41"/>
  <c r="G41"/>
  <c r="H41"/>
  <c r="I41"/>
  <c r="J41"/>
  <c r="K41"/>
  <c r="L41"/>
  <c r="C38"/>
  <c r="D38"/>
  <c r="E38"/>
  <c r="F38"/>
  <c r="G38"/>
  <c r="H38"/>
  <c r="I38"/>
  <c r="J38"/>
  <c r="K38"/>
  <c r="L38"/>
  <c r="C35"/>
  <c r="D35"/>
  <c r="E35"/>
  <c r="F35"/>
  <c r="G35"/>
  <c r="H35"/>
  <c r="I35"/>
  <c r="J35"/>
  <c r="K35"/>
  <c r="L35"/>
  <c r="C33"/>
  <c r="D33"/>
  <c r="E33"/>
  <c r="F33"/>
  <c r="G33"/>
  <c r="H33"/>
  <c r="I33"/>
  <c r="J33"/>
  <c r="K33"/>
  <c r="L33"/>
  <c r="B33"/>
  <c r="C30"/>
  <c r="D30"/>
  <c r="E30"/>
  <c r="F30"/>
  <c r="G30"/>
  <c r="H30"/>
  <c r="I30"/>
  <c r="J30"/>
  <c r="K30"/>
  <c r="L30"/>
  <c r="C27"/>
  <c r="D27"/>
  <c r="E27"/>
  <c r="F27"/>
  <c r="G27"/>
  <c r="H27"/>
  <c r="I27"/>
  <c r="J27"/>
  <c r="K27"/>
  <c r="L27"/>
  <c r="C24"/>
  <c r="D24"/>
  <c r="E24"/>
  <c r="F24"/>
  <c r="G24"/>
  <c r="H24"/>
  <c r="I24"/>
  <c r="J24"/>
  <c r="K24"/>
  <c r="L24"/>
  <c r="C21"/>
  <c r="D21"/>
  <c r="E21"/>
  <c r="F21"/>
  <c r="G21"/>
  <c r="H21"/>
  <c r="I21"/>
  <c r="J21"/>
  <c r="K21"/>
  <c r="L21"/>
  <c r="B21"/>
  <c r="C18"/>
  <c r="D18"/>
  <c r="E18"/>
  <c r="F18"/>
  <c r="G18"/>
  <c r="H18"/>
  <c r="I18"/>
  <c r="J18"/>
  <c r="K18"/>
  <c r="L18"/>
  <c r="B18"/>
  <c r="C15"/>
  <c r="D15"/>
  <c r="E15"/>
  <c r="F15"/>
  <c r="G15"/>
  <c r="H15"/>
  <c r="I15"/>
  <c r="J15"/>
  <c r="K15"/>
  <c r="L15"/>
  <c r="B15"/>
  <c r="C12"/>
  <c r="D12"/>
  <c r="E12"/>
  <c r="F12"/>
  <c r="G12"/>
  <c r="H12"/>
  <c r="I12"/>
  <c r="J12"/>
  <c r="K12"/>
  <c r="L12"/>
  <c r="B12"/>
  <c r="H56" i="39"/>
  <c r="H55"/>
  <c r="I36" i="11" l="1"/>
  <c r="B8" i="22"/>
  <c r="B7"/>
  <c r="F7"/>
  <c r="J7"/>
  <c r="I7"/>
  <c r="E7"/>
  <c r="I45" i="11"/>
  <c r="I33"/>
  <c r="I19"/>
  <c r="B56" i="2"/>
  <c r="B53"/>
  <c r="B44"/>
  <c r="D7" i="8" l="1"/>
  <c r="E7"/>
  <c r="F7"/>
  <c r="I7"/>
  <c r="J7"/>
  <c r="K7"/>
  <c r="C7"/>
  <c r="D9"/>
  <c r="E9"/>
  <c r="F9"/>
  <c r="H9"/>
  <c r="H7" s="1"/>
  <c r="I9"/>
  <c r="J9"/>
  <c r="K9"/>
  <c r="D8"/>
  <c r="E8"/>
  <c r="F8"/>
  <c r="G8"/>
  <c r="H8"/>
  <c r="I8"/>
  <c r="J8"/>
  <c r="K8"/>
  <c r="G22"/>
  <c r="E48"/>
  <c r="E19"/>
  <c r="D19"/>
  <c r="C32"/>
  <c r="G32"/>
  <c r="G58" l="1"/>
  <c r="C58"/>
  <c r="G56"/>
  <c r="G55"/>
  <c r="G53"/>
  <c r="G52"/>
  <c r="G50"/>
  <c r="G49"/>
  <c r="G47"/>
  <c r="G46"/>
  <c r="G44"/>
  <c r="G43"/>
  <c r="G41"/>
  <c r="G40"/>
  <c r="G38"/>
  <c r="G37"/>
  <c r="G35"/>
  <c r="G34"/>
  <c r="G30"/>
  <c r="G29"/>
  <c r="G27"/>
  <c r="G26"/>
  <c r="G24"/>
  <c r="G23"/>
  <c r="G21"/>
  <c r="G20"/>
  <c r="G18"/>
  <c r="G17"/>
  <c r="G15"/>
  <c r="G14"/>
  <c r="G12"/>
  <c r="G9" s="1"/>
  <c r="G7" s="1"/>
  <c r="G11"/>
  <c r="C24"/>
  <c r="C23"/>
  <c r="C21"/>
  <c r="C20"/>
  <c r="C18"/>
  <c r="C17"/>
  <c r="C15"/>
  <c r="C14"/>
  <c r="C12"/>
  <c r="C11"/>
  <c r="C56"/>
  <c r="C55"/>
  <c r="C53"/>
  <c r="C52"/>
  <c r="C50"/>
  <c r="C49"/>
  <c r="C47"/>
  <c r="C46"/>
  <c r="C44"/>
  <c r="C43"/>
  <c r="C41"/>
  <c r="C40"/>
  <c r="C38"/>
  <c r="C37"/>
  <c r="C35"/>
  <c r="C34"/>
  <c r="C30"/>
  <c r="C29"/>
  <c r="C27"/>
  <c r="C26"/>
  <c r="H26" i="39"/>
  <c r="H51" i="37" l="1"/>
  <c r="I51"/>
  <c r="G51"/>
  <c r="B227" i="25" l="1"/>
  <c r="C205"/>
  <c r="B190" l="1"/>
  <c r="C120" l="1"/>
  <c r="C81" l="1"/>
  <c r="C75" l="1"/>
  <c r="N11" i="37" l="1"/>
  <c r="N12"/>
  <c r="N14"/>
  <c r="N15"/>
  <c r="N17"/>
  <c r="N18"/>
  <c r="N20"/>
  <c r="N21"/>
  <c r="N23"/>
  <c r="N24"/>
  <c r="N26"/>
  <c r="N27"/>
  <c r="N29"/>
  <c r="N30"/>
  <c r="N32"/>
  <c r="N34"/>
  <c r="N35"/>
  <c r="N37"/>
  <c r="N38"/>
  <c r="N40"/>
  <c r="N41"/>
  <c r="N43"/>
  <c r="N44"/>
  <c r="N46"/>
  <c r="N47"/>
  <c r="N49"/>
  <c r="N50"/>
  <c r="N52"/>
  <c r="N53"/>
  <c r="N55"/>
  <c r="N56"/>
  <c r="N58"/>
  <c r="B7" l="1"/>
  <c r="B8"/>
  <c r="B9"/>
  <c r="C8" i="34" l="1"/>
  <c r="T16" i="31"/>
  <c r="T15"/>
  <c r="C11" i="34"/>
  <c r="D8" i="39"/>
  <c r="E12" i="34" s="1"/>
  <c r="E8" i="39"/>
  <c r="F12" i="34" s="1"/>
  <c r="F8" i="39"/>
  <c r="G12" i="34" s="1"/>
  <c r="G8" i="39"/>
  <c r="H12" i="34" s="1"/>
  <c r="D9" i="39"/>
  <c r="E13" i="34" s="1"/>
  <c r="E9" i="39"/>
  <c r="F13" i="34" s="1"/>
  <c r="F9" i="39"/>
  <c r="G13" i="34" s="1"/>
  <c r="G9" i="39"/>
  <c r="H13" i="34" s="1"/>
  <c r="H32" i="39"/>
  <c r="I32" s="1"/>
  <c r="D31"/>
  <c r="E31"/>
  <c r="F31"/>
  <c r="G31"/>
  <c r="C32"/>
  <c r="H17"/>
  <c r="I17" s="1"/>
  <c r="H13" i="8"/>
  <c r="I13"/>
  <c r="J13"/>
  <c r="K13"/>
  <c r="H16"/>
  <c r="I16"/>
  <c r="J16"/>
  <c r="K16"/>
  <c r="H19"/>
  <c r="I19"/>
  <c r="J19"/>
  <c r="K19"/>
  <c r="H22"/>
  <c r="I22"/>
  <c r="J22"/>
  <c r="K22"/>
  <c r="H25"/>
  <c r="I25"/>
  <c r="J25"/>
  <c r="K25"/>
  <c r="H28"/>
  <c r="I28"/>
  <c r="J28"/>
  <c r="K28"/>
  <c r="H31"/>
  <c r="I31"/>
  <c r="J31"/>
  <c r="K31"/>
  <c r="H33"/>
  <c r="I33"/>
  <c r="J33"/>
  <c r="K33"/>
  <c r="H36"/>
  <c r="I36"/>
  <c r="J36"/>
  <c r="K36"/>
  <c r="H39"/>
  <c r="I39"/>
  <c r="J39"/>
  <c r="K39"/>
  <c r="H42"/>
  <c r="I42"/>
  <c r="J42"/>
  <c r="K42"/>
  <c r="H45"/>
  <c r="I45"/>
  <c r="J45"/>
  <c r="K45"/>
  <c r="H48"/>
  <c r="I48"/>
  <c r="J48"/>
  <c r="K48"/>
  <c r="H51"/>
  <c r="I51"/>
  <c r="J51"/>
  <c r="K51"/>
  <c r="H54"/>
  <c r="I54"/>
  <c r="J54"/>
  <c r="K54"/>
  <c r="H57"/>
  <c r="I57"/>
  <c r="J57"/>
  <c r="K57"/>
  <c r="D13"/>
  <c r="E13"/>
  <c r="F13"/>
  <c r="D16"/>
  <c r="E16"/>
  <c r="F16"/>
  <c r="F19"/>
  <c r="D22"/>
  <c r="E22"/>
  <c r="F22"/>
  <c r="D25"/>
  <c r="E25"/>
  <c r="F25"/>
  <c r="D28"/>
  <c r="E28"/>
  <c r="F28"/>
  <c r="D31"/>
  <c r="E31"/>
  <c r="F31"/>
  <c r="D33"/>
  <c r="E33"/>
  <c r="F33"/>
  <c r="D36"/>
  <c r="E36"/>
  <c r="F36"/>
  <c r="D39"/>
  <c r="E39"/>
  <c r="F39"/>
  <c r="D42"/>
  <c r="E42"/>
  <c r="F42"/>
  <c r="D45"/>
  <c r="E45"/>
  <c r="F45"/>
  <c r="D48"/>
  <c r="F48"/>
  <c r="D51"/>
  <c r="E51"/>
  <c r="F51"/>
  <c r="D54"/>
  <c r="E54"/>
  <c r="F54"/>
  <c r="D57"/>
  <c r="E57"/>
  <c r="F57"/>
  <c r="H9" i="2"/>
  <c r="D7" i="11"/>
  <c r="D9" i="2"/>
  <c r="F9"/>
  <c r="G54" i="8"/>
  <c r="C54"/>
  <c r="B54"/>
  <c r="G51"/>
  <c r="C51"/>
  <c r="B51"/>
  <c r="G48"/>
  <c r="C48"/>
  <c r="B48"/>
  <c r="G45"/>
  <c r="C45"/>
  <c r="B45"/>
  <c r="G42"/>
  <c r="C42"/>
  <c r="B42"/>
  <c r="G39"/>
  <c r="C39"/>
  <c r="B39"/>
  <c r="G36"/>
  <c r="C36"/>
  <c r="B36"/>
  <c r="G33"/>
  <c r="C33"/>
  <c r="B33"/>
  <c r="G57"/>
  <c r="C57"/>
  <c r="B57"/>
  <c r="C31"/>
  <c r="G31"/>
  <c r="B31"/>
  <c r="G28"/>
  <c r="C28"/>
  <c r="B28"/>
  <c r="G25"/>
  <c r="B25"/>
  <c r="C22"/>
  <c r="B22"/>
  <c r="G19"/>
  <c r="C19"/>
  <c r="B19"/>
  <c r="G16"/>
  <c r="C16"/>
  <c r="B16"/>
  <c r="G13"/>
  <c r="C13"/>
  <c r="B13"/>
  <c r="C10"/>
  <c r="D10"/>
  <c r="E10"/>
  <c r="F10"/>
  <c r="H10"/>
  <c r="G10" s="1"/>
  <c r="I10"/>
  <c r="J10"/>
  <c r="K10"/>
  <c r="B10"/>
  <c r="D33" i="39"/>
  <c r="F33"/>
  <c r="G33"/>
  <c r="E33"/>
  <c r="H34"/>
  <c r="I34" s="1"/>
  <c r="H58"/>
  <c r="H57" s="1"/>
  <c r="I57" s="1"/>
  <c r="C58"/>
  <c r="G57"/>
  <c r="F57"/>
  <c r="E57"/>
  <c r="D57"/>
  <c r="H54"/>
  <c r="I54" s="1"/>
  <c r="H53"/>
  <c r="H52"/>
  <c r="G51"/>
  <c r="F51"/>
  <c r="E51"/>
  <c r="D51"/>
  <c r="H50"/>
  <c r="H49"/>
  <c r="G48"/>
  <c r="F48"/>
  <c r="E48"/>
  <c r="D48"/>
  <c r="H47"/>
  <c r="I47" s="1"/>
  <c r="H46"/>
  <c r="G45"/>
  <c r="F45"/>
  <c r="E45"/>
  <c r="D45"/>
  <c r="H44"/>
  <c r="I44" s="1"/>
  <c r="H43"/>
  <c r="G42"/>
  <c r="F42"/>
  <c r="E42"/>
  <c r="D42"/>
  <c r="H41"/>
  <c r="H40"/>
  <c r="G39"/>
  <c r="F39"/>
  <c r="E39"/>
  <c r="D39"/>
  <c r="H38"/>
  <c r="I38" s="1"/>
  <c r="H37"/>
  <c r="G36"/>
  <c r="F36"/>
  <c r="E36"/>
  <c r="D36"/>
  <c r="H35"/>
  <c r="H30"/>
  <c r="I30" s="1"/>
  <c r="H29"/>
  <c r="G28"/>
  <c r="F28"/>
  <c r="E28"/>
  <c r="D28"/>
  <c r="H27"/>
  <c r="I27" s="1"/>
  <c r="G25"/>
  <c r="F25"/>
  <c r="E25"/>
  <c r="D25"/>
  <c r="H24"/>
  <c r="H23"/>
  <c r="G22"/>
  <c r="F22"/>
  <c r="E22"/>
  <c r="D22"/>
  <c r="H21"/>
  <c r="H20"/>
  <c r="G19"/>
  <c r="F19"/>
  <c r="E19"/>
  <c r="D19"/>
  <c r="H18"/>
  <c r="H16" s="1"/>
  <c r="I16" s="1"/>
  <c r="G16"/>
  <c r="F16"/>
  <c r="E16"/>
  <c r="D16"/>
  <c r="H15"/>
  <c r="H14"/>
  <c r="G13"/>
  <c r="F13"/>
  <c r="E13"/>
  <c r="D13"/>
  <c r="H12"/>
  <c r="H11"/>
  <c r="D10"/>
  <c r="E10"/>
  <c r="F10"/>
  <c r="G10"/>
  <c r="H8" i="37"/>
  <c r="H9"/>
  <c r="I8"/>
  <c r="I9"/>
  <c r="J8"/>
  <c r="J9"/>
  <c r="K8"/>
  <c r="K9"/>
  <c r="L8"/>
  <c r="L9"/>
  <c r="M8"/>
  <c r="H9" i="34" s="1"/>
  <c r="H8" s="1"/>
  <c r="M9" i="37"/>
  <c r="G8"/>
  <c r="G9"/>
  <c r="D58"/>
  <c r="D57" s="1"/>
  <c r="E58"/>
  <c r="E57" s="1"/>
  <c r="F58"/>
  <c r="F57" s="1"/>
  <c r="G57"/>
  <c r="H57"/>
  <c r="I57"/>
  <c r="J57"/>
  <c r="K57"/>
  <c r="L57"/>
  <c r="M57"/>
  <c r="O55"/>
  <c r="O56"/>
  <c r="M54"/>
  <c r="L54"/>
  <c r="K54"/>
  <c r="J54"/>
  <c r="I54"/>
  <c r="H54"/>
  <c r="G54"/>
  <c r="F55"/>
  <c r="F56"/>
  <c r="E55"/>
  <c r="E56"/>
  <c r="D55"/>
  <c r="D56"/>
  <c r="O52"/>
  <c r="O53"/>
  <c r="M51"/>
  <c r="L51"/>
  <c r="K51"/>
  <c r="J51"/>
  <c r="F52"/>
  <c r="F53"/>
  <c r="E52"/>
  <c r="E53"/>
  <c r="D52"/>
  <c r="D53"/>
  <c r="O49"/>
  <c r="O50"/>
  <c r="M48"/>
  <c r="L48"/>
  <c r="K48"/>
  <c r="J48"/>
  <c r="I48"/>
  <c r="H48"/>
  <c r="G48"/>
  <c r="F49"/>
  <c r="F50"/>
  <c r="F48" s="1"/>
  <c r="E49"/>
  <c r="E50"/>
  <c r="D49"/>
  <c r="D50"/>
  <c r="O46"/>
  <c r="O47"/>
  <c r="M45"/>
  <c r="L45"/>
  <c r="K45"/>
  <c r="J45"/>
  <c r="I45"/>
  <c r="H45"/>
  <c r="G45"/>
  <c r="F46"/>
  <c r="F47"/>
  <c r="E46"/>
  <c r="E47"/>
  <c r="D46"/>
  <c r="D47"/>
  <c r="O43"/>
  <c r="O44"/>
  <c r="M42"/>
  <c r="L42"/>
  <c r="K42"/>
  <c r="J42"/>
  <c r="I42"/>
  <c r="H42"/>
  <c r="G42"/>
  <c r="F43"/>
  <c r="F44"/>
  <c r="E43"/>
  <c r="E44"/>
  <c r="D43"/>
  <c r="D44"/>
  <c r="D40"/>
  <c r="D41"/>
  <c r="E40"/>
  <c r="E41"/>
  <c r="F40"/>
  <c r="F39" s="1"/>
  <c r="F41"/>
  <c r="G39"/>
  <c r="H39"/>
  <c r="I39"/>
  <c r="J39"/>
  <c r="K39"/>
  <c r="L39"/>
  <c r="M39"/>
  <c r="O40"/>
  <c r="O41"/>
  <c r="D37"/>
  <c r="D38"/>
  <c r="E37"/>
  <c r="E38"/>
  <c r="F37"/>
  <c r="F36" s="1"/>
  <c r="F38"/>
  <c r="G36"/>
  <c r="H36"/>
  <c r="I36"/>
  <c r="J36"/>
  <c r="K36"/>
  <c r="L36"/>
  <c r="M36"/>
  <c r="O37"/>
  <c r="O38"/>
  <c r="G31"/>
  <c r="H31"/>
  <c r="I31"/>
  <c r="J31"/>
  <c r="K31"/>
  <c r="L31"/>
  <c r="M31"/>
  <c r="O32"/>
  <c r="O31" s="1"/>
  <c r="O34"/>
  <c r="O35"/>
  <c r="M33"/>
  <c r="L33"/>
  <c r="K33"/>
  <c r="J33"/>
  <c r="I33"/>
  <c r="H33"/>
  <c r="G33"/>
  <c r="F34"/>
  <c r="F35"/>
  <c r="E34"/>
  <c r="E35"/>
  <c r="D34"/>
  <c r="D35"/>
  <c r="O29"/>
  <c r="O30"/>
  <c r="M28"/>
  <c r="L28"/>
  <c r="K28"/>
  <c r="J28"/>
  <c r="I28"/>
  <c r="H28"/>
  <c r="G28"/>
  <c r="N28" s="1"/>
  <c r="F29"/>
  <c r="F30"/>
  <c r="E29"/>
  <c r="E30"/>
  <c r="D29"/>
  <c r="D30"/>
  <c r="O26"/>
  <c r="O27"/>
  <c r="M25"/>
  <c r="L25"/>
  <c r="K25"/>
  <c r="J25"/>
  <c r="I25"/>
  <c r="H25"/>
  <c r="G25"/>
  <c r="F26"/>
  <c r="F25" s="1"/>
  <c r="F27"/>
  <c r="E26"/>
  <c r="E27"/>
  <c r="D26"/>
  <c r="D27"/>
  <c r="O23"/>
  <c r="O24"/>
  <c r="M22"/>
  <c r="L22"/>
  <c r="K22"/>
  <c r="J22"/>
  <c r="I22"/>
  <c r="H22"/>
  <c r="G22"/>
  <c r="F23"/>
  <c r="F24"/>
  <c r="F22" s="1"/>
  <c r="E23"/>
  <c r="E24"/>
  <c r="D23"/>
  <c r="D24"/>
  <c r="O20"/>
  <c r="O21"/>
  <c r="M19"/>
  <c r="L19"/>
  <c r="K19"/>
  <c r="J19"/>
  <c r="I19"/>
  <c r="H19"/>
  <c r="G19"/>
  <c r="F20"/>
  <c r="F19" s="1"/>
  <c r="F21"/>
  <c r="E20"/>
  <c r="E21"/>
  <c r="D20"/>
  <c r="D21"/>
  <c r="D17"/>
  <c r="D18"/>
  <c r="E17"/>
  <c r="E18"/>
  <c r="F17"/>
  <c r="F16" s="1"/>
  <c r="F18"/>
  <c r="G16"/>
  <c r="H16"/>
  <c r="I16"/>
  <c r="J16"/>
  <c r="K16"/>
  <c r="L16"/>
  <c r="M16"/>
  <c r="O17"/>
  <c r="O18"/>
  <c r="G13"/>
  <c r="H13"/>
  <c r="I13"/>
  <c r="J13"/>
  <c r="K13"/>
  <c r="L13"/>
  <c r="M13"/>
  <c r="O15"/>
  <c r="G10"/>
  <c r="H10"/>
  <c r="K10"/>
  <c r="L10"/>
  <c r="M10"/>
  <c r="O11"/>
  <c r="O12"/>
  <c r="F32"/>
  <c r="E32"/>
  <c r="E31" s="1"/>
  <c r="D32"/>
  <c r="D31" s="1"/>
  <c r="F31"/>
  <c r="F15"/>
  <c r="F13" s="1"/>
  <c r="E15"/>
  <c r="D15"/>
  <c r="F14"/>
  <c r="E14"/>
  <c r="D14"/>
  <c r="F12"/>
  <c r="F11"/>
  <c r="D12"/>
  <c r="E12"/>
  <c r="E11"/>
  <c r="D11"/>
  <c r="B10"/>
  <c r="I10"/>
  <c r="J10"/>
  <c r="C7" i="22"/>
  <c r="B7" i="11"/>
  <c r="C7"/>
  <c r="E7"/>
  <c r="F7"/>
  <c r="G7"/>
  <c r="H7"/>
  <c r="I7"/>
  <c r="J7"/>
  <c r="K7"/>
  <c r="L7"/>
  <c r="M7"/>
  <c r="N7"/>
  <c r="B8"/>
  <c r="C8"/>
  <c r="D8"/>
  <c r="E8"/>
  <c r="F8"/>
  <c r="G8"/>
  <c r="H8"/>
  <c r="I8"/>
  <c r="J8"/>
  <c r="K8"/>
  <c r="L8"/>
  <c r="M8"/>
  <c r="N8"/>
  <c r="B9"/>
  <c r="C9"/>
  <c r="D9"/>
  <c r="E9"/>
  <c r="F9"/>
  <c r="G9"/>
  <c r="H9"/>
  <c r="I9"/>
  <c r="J9"/>
  <c r="K9"/>
  <c r="L9"/>
  <c r="M9"/>
  <c r="N9"/>
  <c r="C9" i="2"/>
  <c r="E9"/>
  <c r="G9"/>
  <c r="J9"/>
  <c r="K9"/>
  <c r="B10"/>
  <c r="C10"/>
  <c r="D10"/>
  <c r="E10"/>
  <c r="F10"/>
  <c r="G10"/>
  <c r="J10"/>
  <c r="K10"/>
  <c r="B11"/>
  <c r="C11"/>
  <c r="D11"/>
  <c r="E11"/>
  <c r="F11"/>
  <c r="G11"/>
  <c r="H11"/>
  <c r="B8" i="8"/>
  <c r="B9"/>
  <c r="C9"/>
  <c r="I14" i="39"/>
  <c r="I26"/>
  <c r="I43"/>
  <c r="I46"/>
  <c r="I49"/>
  <c r="I52"/>
  <c r="I55"/>
  <c r="I58"/>
  <c r="I12"/>
  <c r="I15"/>
  <c r="I18"/>
  <c r="I21"/>
  <c r="I24"/>
  <c r="I35"/>
  <c r="I41"/>
  <c r="I50"/>
  <c r="I53"/>
  <c r="I56"/>
  <c r="C7" i="34" l="1"/>
  <c r="B9" i="2"/>
  <c r="C54" i="39"/>
  <c r="C51"/>
  <c r="H48"/>
  <c r="I48" s="1"/>
  <c r="C45"/>
  <c r="C39"/>
  <c r="H39"/>
  <c r="I39" s="1"/>
  <c r="I40"/>
  <c r="H36"/>
  <c r="I36" s="1"/>
  <c r="C36"/>
  <c r="I37"/>
  <c r="C33"/>
  <c r="C28"/>
  <c r="C25"/>
  <c r="H22"/>
  <c r="I22" s="1"/>
  <c r="C22"/>
  <c r="H19"/>
  <c r="I19" s="1"/>
  <c r="G7"/>
  <c r="C13"/>
  <c r="H13"/>
  <c r="I13" s="1"/>
  <c r="C9"/>
  <c r="H10"/>
  <c r="I10" s="1"/>
  <c r="C10"/>
  <c r="I11"/>
  <c r="C16"/>
  <c r="G11" i="34"/>
  <c r="N57" i="37"/>
  <c r="C58"/>
  <c r="C57" s="1"/>
  <c r="C56"/>
  <c r="D54"/>
  <c r="N54"/>
  <c r="C55"/>
  <c r="N51"/>
  <c r="D51"/>
  <c r="N48"/>
  <c r="O48"/>
  <c r="C50"/>
  <c r="C47"/>
  <c r="N45"/>
  <c r="E45"/>
  <c r="D45"/>
  <c r="F42"/>
  <c r="E42"/>
  <c r="N42"/>
  <c r="D42"/>
  <c r="C41"/>
  <c r="E39"/>
  <c r="N39"/>
  <c r="C40"/>
  <c r="C38"/>
  <c r="E36"/>
  <c r="D36"/>
  <c r="N36"/>
  <c r="F33"/>
  <c r="E33"/>
  <c r="D33"/>
  <c r="C34"/>
  <c r="N33"/>
  <c r="C24"/>
  <c r="D22"/>
  <c r="N22"/>
  <c r="E22"/>
  <c r="C21"/>
  <c r="C19" s="1"/>
  <c r="O19"/>
  <c r="N19"/>
  <c r="C20"/>
  <c r="D19"/>
  <c r="D16"/>
  <c r="C18"/>
  <c r="E16"/>
  <c r="N16"/>
  <c r="C17"/>
  <c r="N13"/>
  <c r="O10"/>
  <c r="N25"/>
  <c r="E28"/>
  <c r="N31"/>
  <c r="F28"/>
  <c r="N10"/>
  <c r="O36"/>
  <c r="F45"/>
  <c r="E9"/>
  <c r="C15"/>
  <c r="E13"/>
  <c r="O13"/>
  <c r="C14"/>
  <c r="O14"/>
  <c r="D28"/>
  <c r="C30"/>
  <c r="L7"/>
  <c r="E25"/>
  <c r="I7"/>
  <c r="C27"/>
  <c r="M7"/>
  <c r="F8"/>
  <c r="J7"/>
  <c r="E10" i="34"/>
  <c r="N9" i="37"/>
  <c r="E10"/>
  <c r="H7"/>
  <c r="E9" i="34"/>
  <c r="O54" i="37"/>
  <c r="O51"/>
  <c r="O22"/>
  <c r="B7" i="8"/>
  <c r="H51" i="39"/>
  <c r="I51" s="1"/>
  <c r="C48"/>
  <c r="E11" i="34"/>
  <c r="H42" i="39"/>
  <c r="I42" s="1"/>
  <c r="H9"/>
  <c r="I13" i="34" s="1"/>
  <c r="J13" s="1"/>
  <c r="C19" i="39"/>
  <c r="I9"/>
  <c r="C42"/>
  <c r="I20"/>
  <c r="E7"/>
  <c r="H8"/>
  <c r="I12" i="34" s="1"/>
  <c r="D7" i="39"/>
  <c r="H28"/>
  <c r="I28" s="1"/>
  <c r="H45"/>
  <c r="I45" s="1"/>
  <c r="F7"/>
  <c r="H33"/>
  <c r="I33" s="1"/>
  <c r="C44" i="37"/>
  <c r="O45"/>
  <c r="E48"/>
  <c r="F51"/>
  <c r="E54"/>
  <c r="F54"/>
  <c r="O58"/>
  <c r="O57" s="1"/>
  <c r="C43"/>
  <c r="C53"/>
  <c r="D39"/>
  <c r="C49"/>
  <c r="C48" s="1"/>
  <c r="E51"/>
  <c r="D13"/>
  <c r="D9"/>
  <c r="O25"/>
  <c r="C35"/>
  <c r="O9"/>
  <c r="C12"/>
  <c r="K7"/>
  <c r="C11"/>
  <c r="F10"/>
  <c r="O16"/>
  <c r="E19"/>
  <c r="G7"/>
  <c r="F9"/>
  <c r="C26"/>
  <c r="F9" i="34"/>
  <c r="D13"/>
  <c r="O33" i="37"/>
  <c r="O39"/>
  <c r="H11" i="34"/>
  <c r="H7" s="1"/>
  <c r="D12"/>
  <c r="F11"/>
  <c r="O28" i="37"/>
  <c r="O42"/>
  <c r="E8"/>
  <c r="I23" i="39"/>
  <c r="C8"/>
  <c r="N8" i="37"/>
  <c r="C23"/>
  <c r="C46"/>
  <c r="C45" s="1"/>
  <c r="G9" i="34"/>
  <c r="I29" i="39"/>
  <c r="C32" i="37"/>
  <c r="C31" s="1"/>
  <c r="D25"/>
  <c r="C29"/>
  <c r="D48"/>
  <c r="C52"/>
  <c r="H31" i="39"/>
  <c r="I31" s="1"/>
  <c r="H25"/>
  <c r="I25" s="1"/>
  <c r="D8" i="37"/>
  <c r="D10"/>
  <c r="C37"/>
  <c r="C36" s="1"/>
  <c r="I11" i="34" l="1"/>
  <c r="J11" s="1"/>
  <c r="C54" i="37"/>
  <c r="F7"/>
  <c r="C42"/>
  <c r="C39"/>
  <c r="C33"/>
  <c r="C28"/>
  <c r="C22"/>
  <c r="C16"/>
  <c r="C13"/>
  <c r="O8"/>
  <c r="C9"/>
  <c r="E7"/>
  <c r="C25"/>
  <c r="F8" i="34"/>
  <c r="F7" s="1"/>
  <c r="D10"/>
  <c r="E8"/>
  <c r="E7" s="1"/>
  <c r="I10"/>
  <c r="J10" s="1"/>
  <c r="C10" i="37"/>
  <c r="N7"/>
  <c r="J12" i="34"/>
  <c r="C7" i="39"/>
  <c r="I7"/>
  <c r="I8"/>
  <c r="D11" i="34"/>
  <c r="C51" i="37"/>
  <c r="G8" i="34"/>
  <c r="G7" s="1"/>
  <c r="D7" i="37"/>
  <c r="C8"/>
  <c r="I9" i="34"/>
  <c r="H7" i="39"/>
  <c r="D9" i="34"/>
  <c r="D8" l="1"/>
  <c r="D7" s="1"/>
  <c r="C7" i="37"/>
  <c r="I8" i="34"/>
  <c r="J9"/>
  <c r="J8" l="1"/>
  <c r="J7" s="1"/>
  <c r="I7"/>
  <c r="C8" i="8"/>
  <c r="C25"/>
</calcChain>
</file>

<file path=xl/sharedStrings.xml><?xml version="1.0" encoding="utf-8"?>
<sst xmlns="http://schemas.openxmlformats.org/spreadsheetml/2006/main" count="1142" uniqueCount="725">
  <si>
    <t>전라남도</t>
    <phoneticPr fontId="4" type="noConversion"/>
  </si>
  <si>
    <t>구분</t>
    <phoneticPr fontId="4" type="noConversion"/>
  </si>
  <si>
    <t xml:space="preserve"> </t>
    <phoneticPr fontId="4" type="noConversion"/>
  </si>
  <si>
    <t>의원
발의</t>
    <phoneticPr fontId="4" type="noConversion"/>
  </si>
  <si>
    <t>총계</t>
    <phoneticPr fontId="4" type="noConversion"/>
  </si>
  <si>
    <t>부결</t>
    <phoneticPr fontId="4" type="noConversion"/>
  </si>
  <si>
    <t>구분</t>
    <phoneticPr fontId="4" type="noConversion"/>
  </si>
  <si>
    <t>개최횟수</t>
    <phoneticPr fontId="4" type="noConversion"/>
  </si>
  <si>
    <t>심의건수</t>
    <phoneticPr fontId="4" type="noConversion"/>
  </si>
  <si>
    <t>처리결과</t>
    <phoneticPr fontId="4" type="noConversion"/>
  </si>
  <si>
    <t>소계</t>
    <phoneticPr fontId="4" type="noConversion"/>
  </si>
  <si>
    <t>조례</t>
    <phoneticPr fontId="4" type="noConversion"/>
  </si>
  <si>
    <t>규칙</t>
    <phoneticPr fontId="4" type="noConversion"/>
  </si>
  <si>
    <t>원안의결</t>
    <phoneticPr fontId="4" type="noConversion"/>
  </si>
  <si>
    <t>수정</t>
    <phoneticPr fontId="4" type="noConversion"/>
  </si>
  <si>
    <t>부결</t>
    <phoneticPr fontId="4" type="noConversion"/>
  </si>
  <si>
    <t>보류기타</t>
    <phoneticPr fontId="4" type="noConversion"/>
  </si>
  <si>
    <t>구분</t>
    <phoneticPr fontId="4" type="noConversion"/>
  </si>
  <si>
    <t>총계</t>
    <phoneticPr fontId="4" type="noConversion"/>
  </si>
  <si>
    <t>재의요구 유형 및 사유</t>
    <phoneticPr fontId="4" type="noConversion"/>
  </si>
  <si>
    <t>단체장
발의</t>
    <phoneticPr fontId="4" type="noConversion"/>
  </si>
  <si>
    <t>시·도지사</t>
    <phoneticPr fontId="4" type="noConversion"/>
  </si>
  <si>
    <t>장 관</t>
    <phoneticPr fontId="4" type="noConversion"/>
  </si>
  <si>
    <t>이의</t>
    <phoneticPr fontId="4" type="noConversion"/>
  </si>
  <si>
    <t>법령위반</t>
    <phoneticPr fontId="4" type="noConversion"/>
  </si>
  <si>
    <t>공익위반</t>
    <phoneticPr fontId="4" type="noConversion"/>
  </si>
  <si>
    <t>(단위 : 건)</t>
    <phoneticPr fontId="4" type="noConversion"/>
  </si>
  <si>
    <t>(단위 : 건)</t>
    <phoneticPr fontId="4" type="noConversion"/>
  </si>
  <si>
    <t>구분</t>
    <phoneticPr fontId="4" type="noConversion"/>
  </si>
  <si>
    <t>비고</t>
    <phoneticPr fontId="4" type="noConversion"/>
  </si>
  <si>
    <t>재의요구
건수</t>
    <phoneticPr fontId="4" type="noConversion"/>
  </si>
  <si>
    <t>소계</t>
    <phoneticPr fontId="4" type="noConversion"/>
  </si>
  <si>
    <t>재의결</t>
    <phoneticPr fontId="4" type="noConversion"/>
  </si>
  <si>
    <t>수정의결</t>
    <phoneticPr fontId="4" type="noConversion"/>
  </si>
  <si>
    <t>계류</t>
    <phoneticPr fontId="4" type="noConversion"/>
  </si>
  <si>
    <t>(단위 : 건)</t>
    <phoneticPr fontId="4" type="noConversion"/>
  </si>
  <si>
    <r>
      <t>자체 재의</t>
    </r>
    <r>
      <rPr>
        <sz val="11"/>
        <rFont val="돋움"/>
        <family val="3"/>
        <charset val="129"/>
      </rPr>
      <t xml:space="preserve"> </t>
    </r>
    <r>
      <rPr>
        <sz val="11"/>
        <rFont val="돋움"/>
        <family val="3"/>
        <charset val="129"/>
      </rPr>
      <t>요구</t>
    </r>
    <phoneticPr fontId="4" type="noConversion"/>
  </si>
  <si>
    <t>상급 기관 지시</t>
    <phoneticPr fontId="4" type="noConversion"/>
  </si>
  <si>
    <t>부산광역시</t>
    <phoneticPr fontId="4" type="noConversion"/>
  </si>
  <si>
    <t>대구광역시</t>
    <phoneticPr fontId="4" type="noConversion"/>
  </si>
  <si>
    <t>인천시</t>
    <phoneticPr fontId="4" type="noConversion"/>
  </si>
  <si>
    <t>광주광역시</t>
    <phoneticPr fontId="4" type="noConversion"/>
  </si>
  <si>
    <t>대전광역시</t>
    <phoneticPr fontId="4" type="noConversion"/>
  </si>
  <si>
    <t>경기도</t>
    <phoneticPr fontId="4" type="noConversion"/>
  </si>
  <si>
    <t>충청북도</t>
    <phoneticPr fontId="4" type="noConversion"/>
  </si>
  <si>
    <t>충북 총계</t>
    <phoneticPr fontId="4" type="noConversion"/>
  </si>
  <si>
    <t>충청남도</t>
    <phoneticPr fontId="4" type="noConversion"/>
  </si>
  <si>
    <t>충남 총계</t>
    <phoneticPr fontId="4" type="noConversion"/>
  </si>
  <si>
    <t>전라북도</t>
    <phoneticPr fontId="4" type="noConversion"/>
  </si>
  <si>
    <t>전북 총계</t>
    <phoneticPr fontId="4" type="noConversion"/>
  </si>
  <si>
    <t>전라남도</t>
    <phoneticPr fontId="4" type="noConversion"/>
  </si>
  <si>
    <t>전남 총계</t>
    <phoneticPr fontId="4" type="noConversion"/>
  </si>
  <si>
    <t>경상북도</t>
    <phoneticPr fontId="4" type="noConversion"/>
  </si>
  <si>
    <t>경북 총계</t>
    <phoneticPr fontId="4" type="noConversion"/>
  </si>
  <si>
    <t>경상남도</t>
    <phoneticPr fontId="4" type="noConversion"/>
  </si>
  <si>
    <t>경남 총계</t>
    <phoneticPr fontId="4" type="noConversion"/>
  </si>
  <si>
    <t>제주특별자치도</t>
    <phoneticPr fontId="4" type="noConversion"/>
  </si>
  <si>
    <t>제주 총계</t>
    <phoneticPr fontId="4" type="noConversion"/>
  </si>
  <si>
    <t>부산 총계</t>
    <phoneticPr fontId="4" type="noConversion"/>
  </si>
  <si>
    <t>대구 총계</t>
    <phoneticPr fontId="4" type="noConversion"/>
  </si>
  <si>
    <t>인천 총계</t>
    <phoneticPr fontId="4" type="noConversion"/>
  </si>
  <si>
    <t>대전 총계</t>
    <phoneticPr fontId="4" type="noConversion"/>
  </si>
  <si>
    <t>울산 총계</t>
    <phoneticPr fontId="4" type="noConversion"/>
  </si>
  <si>
    <t>강원도</t>
    <phoneticPr fontId="4" type="noConversion"/>
  </si>
  <si>
    <t>서울 계</t>
    <phoneticPr fontId="4" type="noConversion"/>
  </si>
  <si>
    <t>부산 계</t>
    <phoneticPr fontId="4" type="noConversion"/>
  </si>
  <si>
    <t>인천 계</t>
    <phoneticPr fontId="4" type="noConversion"/>
  </si>
  <si>
    <t>대구 계</t>
    <phoneticPr fontId="4" type="noConversion"/>
  </si>
  <si>
    <t>광주 계</t>
    <phoneticPr fontId="4" type="noConversion"/>
  </si>
  <si>
    <t>서울기초</t>
    <phoneticPr fontId="4" type="noConversion"/>
  </si>
  <si>
    <t>부산기초</t>
    <phoneticPr fontId="4" type="noConversion"/>
  </si>
  <si>
    <t>대구기초</t>
    <phoneticPr fontId="4" type="noConversion"/>
  </si>
  <si>
    <t>인천광역시</t>
    <phoneticPr fontId="4" type="noConversion"/>
  </si>
  <si>
    <t>인천기초</t>
    <phoneticPr fontId="4" type="noConversion"/>
  </si>
  <si>
    <t>광주기초</t>
    <phoneticPr fontId="4" type="noConversion"/>
  </si>
  <si>
    <t>대전 계</t>
    <phoneticPr fontId="4" type="noConversion"/>
  </si>
  <si>
    <t>대전기초</t>
    <phoneticPr fontId="4" type="noConversion"/>
  </si>
  <si>
    <t>울산광역시</t>
    <phoneticPr fontId="4" type="noConversion"/>
  </si>
  <si>
    <t>울산 계</t>
    <phoneticPr fontId="4" type="noConversion"/>
  </si>
  <si>
    <t>울산기초</t>
    <phoneticPr fontId="4" type="noConversion"/>
  </si>
  <si>
    <t>경기 계</t>
    <phoneticPr fontId="4" type="noConversion"/>
  </si>
  <si>
    <t>경기기초</t>
    <phoneticPr fontId="4" type="noConversion"/>
  </si>
  <si>
    <t>강원기초</t>
    <phoneticPr fontId="4" type="noConversion"/>
  </si>
  <si>
    <t>충남 계</t>
    <phoneticPr fontId="4" type="noConversion"/>
  </si>
  <si>
    <t>충남기초</t>
    <phoneticPr fontId="4" type="noConversion"/>
  </si>
  <si>
    <t>전북 계</t>
    <phoneticPr fontId="4" type="noConversion"/>
  </si>
  <si>
    <t>전북기초</t>
    <phoneticPr fontId="4" type="noConversion"/>
  </si>
  <si>
    <t>전남기초</t>
    <phoneticPr fontId="4" type="noConversion"/>
  </si>
  <si>
    <t>경북 계</t>
    <phoneticPr fontId="4" type="noConversion"/>
  </si>
  <si>
    <t>경북기초</t>
    <phoneticPr fontId="4" type="noConversion"/>
  </si>
  <si>
    <t>경남 계</t>
    <phoneticPr fontId="4" type="noConversion"/>
  </si>
  <si>
    <t>경남기초</t>
    <phoneticPr fontId="4" type="noConversion"/>
  </si>
  <si>
    <t>제주 계</t>
    <phoneticPr fontId="4" type="noConversion"/>
  </si>
  <si>
    <t>부산광역시</t>
    <phoneticPr fontId="4" type="noConversion"/>
  </si>
  <si>
    <t>강원도</t>
    <phoneticPr fontId="4" type="noConversion"/>
  </si>
  <si>
    <t>강원 계</t>
    <phoneticPr fontId="4" type="noConversion"/>
  </si>
  <si>
    <t>충북 계</t>
    <phoneticPr fontId="4" type="noConversion"/>
  </si>
  <si>
    <t>충청북도</t>
    <phoneticPr fontId="4" type="noConversion"/>
  </si>
  <si>
    <t>충청남도</t>
    <phoneticPr fontId="4" type="noConversion"/>
  </si>
  <si>
    <t>전라북도</t>
    <phoneticPr fontId="4" type="noConversion"/>
  </si>
  <si>
    <t>전북 계</t>
    <phoneticPr fontId="4" type="noConversion"/>
  </si>
  <si>
    <t>전라남도</t>
    <phoneticPr fontId="4" type="noConversion"/>
  </si>
  <si>
    <t>전남 계</t>
    <phoneticPr fontId="4" type="noConversion"/>
  </si>
  <si>
    <t>경상북도</t>
    <phoneticPr fontId="4" type="noConversion"/>
  </si>
  <si>
    <t>경북 계</t>
    <phoneticPr fontId="4" type="noConversion"/>
  </si>
  <si>
    <t>경상남도</t>
    <phoneticPr fontId="4" type="noConversion"/>
  </si>
  <si>
    <t>경남 계</t>
    <phoneticPr fontId="4" type="noConversion"/>
  </si>
  <si>
    <t>제주 계</t>
    <phoneticPr fontId="4" type="noConversion"/>
  </si>
  <si>
    <t>제주도</t>
    <phoneticPr fontId="4" type="noConversion"/>
  </si>
  <si>
    <t>대구 계</t>
    <phoneticPr fontId="4" type="noConversion"/>
  </si>
  <si>
    <t>대구광역시</t>
    <phoneticPr fontId="4" type="noConversion"/>
  </si>
  <si>
    <t>인천 계</t>
    <phoneticPr fontId="4" type="noConversion"/>
  </si>
  <si>
    <t>광주 계</t>
    <phoneticPr fontId="4" type="noConversion"/>
  </si>
  <si>
    <t>대전 계</t>
    <phoneticPr fontId="4" type="noConversion"/>
  </si>
  <si>
    <t>대전광역시</t>
    <phoneticPr fontId="4" type="noConversion"/>
  </si>
  <si>
    <t xml:space="preserve">충청북도 </t>
    <phoneticPr fontId="4" type="noConversion"/>
  </si>
  <si>
    <t>충북 계</t>
    <phoneticPr fontId="4" type="noConversion"/>
  </si>
  <si>
    <t>전라남도</t>
    <phoneticPr fontId="4" type="noConversion"/>
  </si>
  <si>
    <t>전남 계</t>
    <phoneticPr fontId="4" type="noConversion"/>
  </si>
  <si>
    <t>광역계</t>
    <phoneticPr fontId="4" type="noConversion"/>
  </si>
  <si>
    <t>서울특별시</t>
    <phoneticPr fontId="4" type="noConversion"/>
  </si>
  <si>
    <t>충북기초</t>
    <phoneticPr fontId="4" type="noConversion"/>
  </si>
  <si>
    <t>서울특별시</t>
  </si>
  <si>
    <t>전라북도</t>
  </si>
  <si>
    <t>부산기초</t>
    <phoneticPr fontId="4" type="noConversion"/>
  </si>
  <si>
    <t>대구기초</t>
    <phoneticPr fontId="4" type="noConversion"/>
  </si>
  <si>
    <t>인천기초</t>
    <phoneticPr fontId="4" type="noConversion"/>
  </si>
  <si>
    <t>광주기초</t>
    <phoneticPr fontId="4" type="noConversion"/>
  </si>
  <si>
    <t>기초계</t>
    <phoneticPr fontId="4" type="noConversion"/>
  </si>
  <si>
    <t>전라남도</t>
  </si>
  <si>
    <r>
      <t>강원</t>
    </r>
    <r>
      <rPr>
        <sz val="11"/>
        <rFont val="돋움"/>
        <family val="3"/>
        <charset val="129"/>
      </rPr>
      <t>도</t>
    </r>
    <phoneticPr fontId="4" type="noConversion"/>
  </si>
  <si>
    <t>운영 총계
(②+③+④)</t>
    <phoneticPr fontId="4" type="noConversion"/>
  </si>
  <si>
    <t>총계</t>
    <phoneticPr fontId="4" type="noConversion"/>
  </si>
  <si>
    <t>경기도</t>
  </si>
  <si>
    <t>충청북도</t>
  </si>
  <si>
    <t>서울 총계</t>
    <phoneticPr fontId="4" type="noConversion"/>
  </si>
  <si>
    <t>경기 총계</t>
    <phoneticPr fontId="4" type="noConversion"/>
  </si>
  <si>
    <t>제정②</t>
    <phoneticPr fontId="4" type="noConversion"/>
  </si>
  <si>
    <t>개정③</t>
    <phoneticPr fontId="4" type="noConversion"/>
  </si>
  <si>
    <t>광역</t>
    <phoneticPr fontId="4" type="noConversion"/>
  </si>
  <si>
    <t>기초</t>
    <phoneticPr fontId="4" type="noConversion"/>
  </si>
  <si>
    <t>조례</t>
    <phoneticPr fontId="4" type="noConversion"/>
  </si>
  <si>
    <t>규칙</t>
    <phoneticPr fontId="4" type="noConversion"/>
  </si>
  <si>
    <t>소계</t>
    <phoneticPr fontId="4" type="noConversion"/>
  </si>
  <si>
    <t>강원 총계</t>
    <phoneticPr fontId="4" type="noConversion"/>
  </si>
  <si>
    <t>광주 총계</t>
    <phoneticPr fontId="4" type="noConversion"/>
  </si>
  <si>
    <t>총계</t>
    <phoneticPr fontId="4" type="noConversion"/>
  </si>
  <si>
    <t>광역계</t>
    <phoneticPr fontId="4" type="noConversion"/>
  </si>
  <si>
    <t>기초계</t>
    <phoneticPr fontId="4" type="noConversion"/>
  </si>
  <si>
    <t>(단위 : 건)</t>
    <phoneticPr fontId="4" type="noConversion"/>
  </si>
  <si>
    <t>경기 계</t>
    <phoneticPr fontId="4" type="noConversion"/>
  </si>
  <si>
    <t>강원 계</t>
    <phoneticPr fontId="4" type="noConversion"/>
  </si>
  <si>
    <t>제소자</t>
    <phoneticPr fontId="4" type="noConversion"/>
  </si>
  <si>
    <t>제소결과</t>
    <phoneticPr fontId="4" type="noConversion"/>
  </si>
  <si>
    <t>장관</t>
    <phoneticPr fontId="4" type="noConversion"/>
  </si>
  <si>
    <t>시도지사</t>
    <phoneticPr fontId="4" type="noConversion"/>
  </si>
  <si>
    <t>무효</t>
    <phoneticPr fontId="4" type="noConversion"/>
  </si>
  <si>
    <t>유효</t>
    <phoneticPr fontId="4" type="noConversion"/>
  </si>
  <si>
    <t>4.조례·규칙심의회 운영현황</t>
    <phoneticPr fontId="4" type="noConversion"/>
  </si>
  <si>
    <t>5.조례 재의요구 현황</t>
    <phoneticPr fontId="4" type="noConversion"/>
  </si>
  <si>
    <t>6.조례 재의요구 처리결과</t>
    <phoneticPr fontId="4" type="noConversion"/>
  </si>
  <si>
    <t xml:space="preserve">7.위법조례 대법원 제소 현황 </t>
    <phoneticPr fontId="4" type="noConversion"/>
  </si>
  <si>
    <r>
      <t xml:space="preserve">발 </t>
    </r>
    <r>
      <rPr>
        <sz val="11"/>
        <rFont val="돋움"/>
        <family val="3"/>
        <charset val="129"/>
      </rPr>
      <t xml:space="preserve">  </t>
    </r>
    <r>
      <rPr>
        <sz val="11"/>
        <rFont val="돋움"/>
        <family val="3"/>
        <charset val="129"/>
      </rPr>
      <t>의</t>
    </r>
    <phoneticPr fontId="4" type="noConversion"/>
  </si>
  <si>
    <t>총계</t>
    <phoneticPr fontId="4" type="noConversion"/>
  </si>
  <si>
    <t>광역계</t>
    <phoneticPr fontId="4" type="noConversion"/>
  </si>
  <si>
    <t>기초계</t>
    <phoneticPr fontId="4" type="noConversion"/>
  </si>
  <si>
    <t>부결</t>
    <phoneticPr fontId="4" type="noConversion"/>
  </si>
  <si>
    <t>폐기</t>
    <phoneticPr fontId="4" type="noConversion"/>
  </si>
  <si>
    <t>각하</t>
    <phoneticPr fontId="4" type="noConversion"/>
  </si>
  <si>
    <t>소취하</t>
    <phoneticPr fontId="4" type="noConversion"/>
  </si>
  <si>
    <t>제주
특별자치도</t>
    <phoneticPr fontId="4" type="noConversion"/>
  </si>
  <si>
    <t>총계</t>
    <phoneticPr fontId="4" type="noConversion"/>
  </si>
  <si>
    <t>순  서</t>
    <phoneticPr fontId="4" type="noConversion"/>
  </si>
  <si>
    <t>조례명</t>
    <phoneticPr fontId="4" type="noConversion"/>
  </si>
  <si>
    <t>제안
(발의)</t>
    <phoneticPr fontId="4" type="noConversion"/>
  </si>
  <si>
    <t>의결일자</t>
    <phoneticPr fontId="4" type="noConversion"/>
  </si>
  <si>
    <t>재의요구
지 시 자</t>
    <phoneticPr fontId="4" type="noConversion"/>
  </si>
  <si>
    <t>재의요구 사유</t>
    <phoneticPr fontId="4" type="noConversion"/>
  </si>
  <si>
    <t>재  의
요구일</t>
    <phoneticPr fontId="4" type="noConversion"/>
  </si>
  <si>
    <t>재의결과
(일자)</t>
    <phoneticPr fontId="4" type="noConversion"/>
  </si>
  <si>
    <t>제소일</t>
    <phoneticPr fontId="4" type="noConversion"/>
  </si>
  <si>
    <t>제소결과
(일자)</t>
    <phoneticPr fontId="4" type="noConversion"/>
  </si>
  <si>
    <t>비고</t>
    <phoneticPr fontId="4" type="noConversion"/>
  </si>
  <si>
    <t>조례명</t>
    <phoneticPr fontId="4" type="noConversion"/>
  </si>
  <si>
    <t>청구일</t>
    <phoneticPr fontId="4" type="noConversion"/>
  </si>
  <si>
    <r>
      <t xml:space="preserve"> 청 구</t>
    </r>
    <r>
      <rPr>
        <sz val="11"/>
        <rFont val="돋움"/>
        <family val="3"/>
        <charset val="129"/>
      </rPr>
      <t xml:space="preserve"> </t>
    </r>
    <r>
      <rPr>
        <sz val="11"/>
        <rFont val="돋움"/>
        <family val="3"/>
        <charset val="129"/>
      </rPr>
      <t>요</t>
    </r>
    <r>
      <rPr>
        <sz val="11"/>
        <rFont val="돋움"/>
        <family val="3"/>
        <charset val="129"/>
      </rPr>
      <t xml:space="preserve"> </t>
    </r>
    <r>
      <rPr>
        <sz val="11"/>
        <rFont val="돋움"/>
        <family val="3"/>
        <charset val="129"/>
      </rPr>
      <t>지</t>
    </r>
    <phoneticPr fontId="4" type="noConversion"/>
  </si>
  <si>
    <r>
      <t>청 구</t>
    </r>
    <r>
      <rPr>
        <sz val="11"/>
        <rFont val="돋움"/>
        <family val="3"/>
        <charset val="129"/>
      </rPr>
      <t xml:space="preserve"> </t>
    </r>
    <r>
      <rPr>
        <sz val="11"/>
        <rFont val="돋움"/>
        <family val="3"/>
        <charset val="129"/>
      </rPr>
      <t>결</t>
    </r>
    <r>
      <rPr>
        <sz val="11"/>
        <rFont val="돋움"/>
        <family val="3"/>
        <charset val="129"/>
      </rPr>
      <t xml:space="preserve"> </t>
    </r>
    <r>
      <rPr>
        <sz val="11"/>
        <rFont val="돋움"/>
        <family val="3"/>
        <charset val="129"/>
      </rPr>
      <t>과</t>
    </r>
    <phoneticPr fontId="4" type="noConversion"/>
  </si>
  <si>
    <t>원안
의결</t>
    <phoneticPr fontId="4" type="noConversion"/>
  </si>
  <si>
    <t>수정
의결</t>
    <phoneticPr fontId="4" type="noConversion"/>
  </si>
  <si>
    <r>
      <t>각하(반려</t>
    </r>
    <r>
      <rPr>
        <sz val="11"/>
        <rFont val="돋움"/>
        <family val="3"/>
        <charset val="129"/>
      </rPr>
      <t>)</t>
    </r>
    <phoneticPr fontId="4" type="noConversion"/>
  </si>
  <si>
    <t>철회</t>
    <phoneticPr fontId="4" type="noConversion"/>
  </si>
  <si>
    <t>폐기</t>
    <phoneticPr fontId="4" type="noConversion"/>
  </si>
  <si>
    <t>진행중</t>
    <phoneticPr fontId="4" type="noConversion"/>
  </si>
  <si>
    <t>광역</t>
    <phoneticPr fontId="4" type="noConversion"/>
  </si>
  <si>
    <t>기초</t>
    <phoneticPr fontId="4" type="noConversion"/>
  </si>
  <si>
    <t>구분</t>
    <phoneticPr fontId="4" type="noConversion"/>
  </si>
  <si>
    <t>연서주민수 산출내역</t>
    <phoneticPr fontId="4" type="noConversion"/>
  </si>
  <si>
    <r>
      <t xml:space="preserve">산출기준 </t>
    </r>
    <r>
      <rPr>
        <sz val="10"/>
        <rFont val="돋움"/>
        <family val="3"/>
        <charset val="129"/>
      </rPr>
      <t>(1/100~1/20)</t>
    </r>
    <phoneticPr fontId="4" type="noConversion"/>
  </si>
  <si>
    <t>`</t>
    <phoneticPr fontId="4" type="noConversion"/>
  </si>
  <si>
    <t>10. 주민 조례 제정·개폐 청구 연서주민수</t>
    <phoneticPr fontId="4" type="noConversion"/>
  </si>
  <si>
    <t>세종 총계</t>
    <phoneticPr fontId="4" type="noConversion"/>
  </si>
  <si>
    <t>세종특별자치시</t>
    <phoneticPr fontId="4" type="noConversion"/>
  </si>
  <si>
    <t>세종 계</t>
    <phoneticPr fontId="4" type="noConversion"/>
  </si>
  <si>
    <t>원주시</t>
  </si>
  <si>
    <t>강릉시</t>
  </si>
  <si>
    <t>동해시</t>
  </si>
  <si>
    <t>태백시</t>
  </si>
  <si>
    <t>속초시</t>
  </si>
  <si>
    <t>삼척시</t>
  </si>
  <si>
    <t>홍천군</t>
  </si>
  <si>
    <t>횡성군</t>
  </si>
  <si>
    <t>영월군</t>
  </si>
  <si>
    <t>평창군</t>
  </si>
  <si>
    <t>정선군</t>
  </si>
  <si>
    <t>철원군</t>
  </si>
  <si>
    <t>화천군</t>
  </si>
  <si>
    <t>양구군</t>
  </si>
  <si>
    <t>인제군</t>
  </si>
  <si>
    <t>고성군</t>
  </si>
  <si>
    <t>양양군</t>
  </si>
  <si>
    <t>아산시</t>
  </si>
  <si>
    <t>천안시</t>
  </si>
  <si>
    <t>공주시</t>
  </si>
  <si>
    <t>보령시</t>
  </si>
  <si>
    <t>서산시</t>
  </si>
  <si>
    <t>논산시</t>
  </si>
  <si>
    <t>중구</t>
  </si>
  <si>
    <t>용산구</t>
  </si>
  <si>
    <t>중랑구</t>
  </si>
  <si>
    <t>서초구</t>
  </si>
  <si>
    <t>양천구</t>
  </si>
  <si>
    <t>구로구</t>
  </si>
  <si>
    <t>종로구</t>
  </si>
  <si>
    <t>성동구</t>
  </si>
  <si>
    <t>광진구</t>
  </si>
  <si>
    <t>동대문구</t>
  </si>
  <si>
    <t>성북구</t>
  </si>
  <si>
    <t>강북구</t>
  </si>
  <si>
    <t>도봉구</t>
  </si>
  <si>
    <t>노원구</t>
  </si>
  <si>
    <t>은평구</t>
  </si>
  <si>
    <t>서대문구</t>
  </si>
  <si>
    <t>마포구</t>
  </si>
  <si>
    <t>강서구</t>
  </si>
  <si>
    <t>금천구</t>
  </si>
  <si>
    <t>영등포구</t>
  </si>
  <si>
    <t>동작구</t>
  </si>
  <si>
    <t>관악구</t>
  </si>
  <si>
    <t>강남구</t>
  </si>
  <si>
    <t>송파구</t>
  </si>
  <si>
    <t>강동구</t>
  </si>
  <si>
    <t>2.조례 제정 및 개·폐 현황</t>
    <phoneticPr fontId="4" type="noConversion"/>
  </si>
  <si>
    <t>(단위 : 건)</t>
    <phoneticPr fontId="4" type="noConversion"/>
  </si>
  <si>
    <t>구분</t>
    <phoneticPr fontId="4" type="noConversion"/>
  </si>
  <si>
    <r>
      <t>운영 총계 (②+③+④</t>
    </r>
    <r>
      <rPr>
        <sz val="11"/>
        <rFont val="돋움"/>
        <family val="3"/>
        <charset val="129"/>
      </rPr>
      <t>)</t>
    </r>
    <phoneticPr fontId="4" type="noConversion"/>
  </si>
  <si>
    <t>제정②</t>
    <phoneticPr fontId="4" type="noConversion"/>
  </si>
  <si>
    <t>개정③</t>
    <phoneticPr fontId="4" type="noConversion"/>
  </si>
  <si>
    <t>폐지④</t>
    <phoneticPr fontId="4" type="noConversion"/>
  </si>
  <si>
    <t>총계</t>
    <phoneticPr fontId="4" type="noConversion"/>
  </si>
  <si>
    <t>단체장발의</t>
    <phoneticPr fontId="4" type="noConversion"/>
  </si>
  <si>
    <t>의원발의</t>
    <phoneticPr fontId="4" type="noConversion"/>
  </si>
  <si>
    <t>단체장
발의</t>
    <phoneticPr fontId="4" type="noConversion"/>
  </si>
  <si>
    <t>의원
 발의</t>
    <phoneticPr fontId="4" type="noConversion"/>
  </si>
  <si>
    <t>(단위 : 건)</t>
    <phoneticPr fontId="4" type="noConversion"/>
  </si>
  <si>
    <t>구분</t>
    <phoneticPr fontId="4" type="noConversion"/>
  </si>
  <si>
    <t>제정②</t>
    <phoneticPr fontId="4" type="noConversion"/>
  </si>
  <si>
    <t>개정③</t>
    <phoneticPr fontId="4" type="noConversion"/>
  </si>
  <si>
    <t>총계</t>
    <phoneticPr fontId="4" type="noConversion"/>
  </si>
  <si>
    <t>광역계</t>
    <phoneticPr fontId="4" type="noConversion"/>
  </si>
  <si>
    <t>기초계</t>
    <phoneticPr fontId="4" type="noConversion"/>
  </si>
  <si>
    <t>광주광역시</t>
    <phoneticPr fontId="4" type="noConversion"/>
  </si>
  <si>
    <t>제주특별자치도</t>
    <phoneticPr fontId="4" type="noConversion"/>
  </si>
  <si>
    <t>3.규칙 제정 및 개·폐 현황</t>
    <phoneticPr fontId="4" type="noConversion"/>
  </si>
  <si>
    <t>서울 계</t>
    <phoneticPr fontId="4" type="noConversion"/>
  </si>
  <si>
    <t>시장·군수·
구청장</t>
    <phoneticPr fontId="4" type="noConversion"/>
  </si>
  <si>
    <t>기타⑤</t>
    <phoneticPr fontId="4" type="noConversion"/>
  </si>
  <si>
    <t>증감
②-④-⑤</t>
    <phoneticPr fontId="4" type="noConversion"/>
  </si>
  <si>
    <t>9. 주민조례 제·개폐청구 현황</t>
    <phoneticPr fontId="4" type="noConversion"/>
  </si>
  <si>
    <t>2.  조례 제정 및 개·폐 현황</t>
    <phoneticPr fontId="4" type="noConversion"/>
  </si>
  <si>
    <t>3.  규칙 제정 및 개·폐 현황</t>
    <phoneticPr fontId="4" type="noConversion"/>
  </si>
  <si>
    <t>4.  조례·규칙심의회 운영현황</t>
    <phoneticPr fontId="4" type="noConversion"/>
  </si>
  <si>
    <t>5.  조례 재의요구 현황</t>
    <phoneticPr fontId="4" type="noConversion"/>
  </si>
  <si>
    <t>6.  조례 재의요구 처리결과</t>
    <phoneticPr fontId="4" type="noConversion"/>
  </si>
  <si>
    <t xml:space="preserve">7.  위법조례 대법원 제소 현황 </t>
    <phoneticPr fontId="4" type="noConversion"/>
  </si>
  <si>
    <t>8.  조례 재의 · 제소 상세 내역</t>
    <phoneticPr fontId="4" type="noConversion"/>
  </si>
  <si>
    <t>9.  주민조례 제정·개폐청구 현황</t>
    <phoneticPr fontId="4" type="noConversion"/>
  </si>
  <si>
    <t>10.  주민 조례 제정·개폐 청구 연서주민수</t>
    <phoneticPr fontId="4" type="noConversion"/>
  </si>
  <si>
    <t>기타⑤ : 전년도 통계 미반영 사항</t>
    <phoneticPr fontId="4" type="noConversion"/>
  </si>
  <si>
    <r>
      <t>1.  조례·규칙</t>
    </r>
    <r>
      <rPr>
        <sz val="12"/>
        <color indexed="8"/>
        <rFont val="맑은 고딕"/>
        <family val="3"/>
        <charset val="129"/>
      </rPr>
      <t xml:space="preserve"> </t>
    </r>
    <r>
      <rPr>
        <sz val="16"/>
        <color indexed="8"/>
        <rFont val="맑은 고딕"/>
        <family val="3"/>
        <charset val="129"/>
      </rPr>
      <t>운영현황</t>
    </r>
    <phoneticPr fontId="4" type="noConversion"/>
  </si>
  <si>
    <t>1.조례·규칙 운영현황</t>
    <phoneticPr fontId="4" type="noConversion"/>
  </si>
  <si>
    <r>
      <t>기타</t>
    </r>
    <r>
      <rPr>
        <vertAlign val="superscript"/>
        <sz val="11"/>
        <rFont val="돋움"/>
        <family val="3"/>
        <charset val="129"/>
      </rPr>
      <t>1)</t>
    </r>
    <phoneticPr fontId="4" type="noConversion"/>
  </si>
  <si>
    <t>폐지 등④</t>
    <phoneticPr fontId="4" type="noConversion"/>
  </si>
  <si>
    <t>기타</t>
    <phoneticPr fontId="4" type="noConversion"/>
  </si>
  <si>
    <r>
      <t>증감
②-④</t>
    </r>
    <r>
      <rPr>
        <sz val="11"/>
        <rFont val="돋움"/>
        <family val="3"/>
        <charset val="129"/>
      </rPr>
      <t/>
    </r>
    <phoneticPr fontId="4" type="noConversion"/>
  </si>
  <si>
    <r>
      <t>계
 (②+③+④</t>
    </r>
    <r>
      <rPr>
        <sz val="11"/>
        <rFont val="돋움"/>
        <family val="3"/>
        <charset val="129"/>
      </rPr>
      <t>)</t>
    </r>
    <phoneticPr fontId="4" type="noConversion"/>
  </si>
  <si>
    <t>폐지</t>
    <phoneticPr fontId="4" type="noConversion"/>
  </si>
  <si>
    <r>
      <t>기타</t>
    </r>
    <r>
      <rPr>
        <vertAlign val="superscript"/>
        <sz val="11"/>
        <rFont val="돋움"/>
        <family val="3"/>
        <charset val="129"/>
      </rPr>
      <t>2)</t>
    </r>
    <phoneticPr fontId="4" type="noConversion"/>
  </si>
  <si>
    <r>
      <t>증감
(②-④</t>
    </r>
    <r>
      <rPr>
        <sz val="11"/>
        <rFont val="돋움"/>
        <family val="3"/>
        <charset val="129"/>
      </rPr>
      <t>)</t>
    </r>
    <phoneticPr fontId="4" type="noConversion"/>
  </si>
  <si>
    <r>
      <t>기타</t>
    </r>
    <r>
      <rPr>
        <sz val="9"/>
        <rFont val="돋움"/>
        <family val="3"/>
        <charset val="129"/>
      </rPr>
      <t>3)</t>
    </r>
    <phoneticPr fontId="4" type="noConversion"/>
  </si>
  <si>
    <t>비고4)</t>
  </si>
  <si>
    <r>
      <t>단체장 발의</t>
    </r>
    <r>
      <rPr>
        <sz val="11"/>
        <rFont val="돋움"/>
        <family val="3"/>
        <charset val="129"/>
      </rPr>
      <t xml:space="preserve"> 조례</t>
    </r>
    <phoneticPr fontId="4" type="noConversion"/>
  </si>
  <si>
    <t>의원발의 조례</t>
    <phoneticPr fontId="4" type="noConversion"/>
  </si>
  <si>
    <t>본청</t>
    <phoneticPr fontId="4" type="noConversion"/>
  </si>
  <si>
    <t>의원</t>
    <phoneticPr fontId="4" type="noConversion"/>
  </si>
  <si>
    <t>시장</t>
    <phoneticPr fontId="4" type="noConversion"/>
  </si>
  <si>
    <t>1/100</t>
  </si>
  <si>
    <t>1/50</t>
  </si>
  <si>
    <t>부산광역시</t>
  </si>
  <si>
    <t>서구</t>
  </si>
  <si>
    <t>동구</t>
  </si>
  <si>
    <t>영도구</t>
  </si>
  <si>
    <t>부산진구</t>
  </si>
  <si>
    <t>동래구</t>
  </si>
  <si>
    <t>남구</t>
  </si>
  <si>
    <t>북구</t>
  </si>
  <si>
    <t>해운대구</t>
  </si>
  <si>
    <t>사하구</t>
  </si>
  <si>
    <t>금정구</t>
  </si>
  <si>
    <t>연제구</t>
  </si>
  <si>
    <t>수영구</t>
  </si>
  <si>
    <t>사상구</t>
  </si>
  <si>
    <t>기장군</t>
  </si>
  <si>
    <t>대구광역시</t>
  </si>
  <si>
    <t>수성구</t>
  </si>
  <si>
    <t>달서구</t>
  </si>
  <si>
    <t>달성군</t>
  </si>
  <si>
    <t>인천광역시</t>
  </si>
  <si>
    <t>1/35</t>
  </si>
  <si>
    <t>1/30</t>
  </si>
  <si>
    <t>연수구</t>
  </si>
  <si>
    <t>남동구</t>
  </si>
  <si>
    <t>부평구</t>
  </si>
  <si>
    <t>계양구</t>
  </si>
  <si>
    <t>강화군</t>
  </si>
  <si>
    <t>1/20</t>
  </si>
  <si>
    <t>옹진군</t>
  </si>
  <si>
    <t>세종특별자치시</t>
  </si>
  <si>
    <t>1/80</t>
  </si>
  <si>
    <t>시도</t>
    <phoneticPr fontId="4" type="noConversion"/>
  </si>
  <si>
    <t>시군구</t>
    <phoneticPr fontId="4" type="noConversion"/>
  </si>
  <si>
    <t>강원도</t>
  </si>
  <si>
    <t>경상남도</t>
  </si>
  <si>
    <t>창원시</t>
  </si>
  <si>
    <t>진주시</t>
  </si>
  <si>
    <t>통영시</t>
  </si>
  <si>
    <t>사천시</t>
  </si>
  <si>
    <t>김해시</t>
  </si>
  <si>
    <t>밀양시</t>
  </si>
  <si>
    <t>거제시</t>
  </si>
  <si>
    <t>양산시</t>
  </si>
  <si>
    <t>의령군</t>
  </si>
  <si>
    <t>함안군</t>
  </si>
  <si>
    <t>창녕군</t>
  </si>
  <si>
    <t>남해군</t>
  </si>
  <si>
    <t>하동군</t>
  </si>
  <si>
    <t>산청군</t>
  </si>
  <si>
    <t>함양군</t>
  </si>
  <si>
    <t>거창군</t>
  </si>
  <si>
    <t>합천군</t>
  </si>
  <si>
    <t>총계</t>
    <phoneticPr fontId="4" type="noConversion"/>
  </si>
  <si>
    <t>광역계</t>
    <phoneticPr fontId="4" type="noConversion"/>
  </si>
  <si>
    <t>기초계</t>
    <phoneticPr fontId="4" type="noConversion"/>
  </si>
  <si>
    <t>서울총계</t>
    <phoneticPr fontId="4" type="noConversion"/>
  </si>
  <si>
    <t>서울기초</t>
    <phoneticPr fontId="4" type="noConversion"/>
  </si>
  <si>
    <t>부산 총계</t>
    <phoneticPr fontId="4" type="noConversion"/>
  </si>
  <si>
    <t>부산광역시</t>
    <phoneticPr fontId="4" type="noConversion"/>
  </si>
  <si>
    <t>부산기초</t>
    <phoneticPr fontId="4" type="noConversion"/>
  </si>
  <si>
    <t>대구 총계</t>
    <phoneticPr fontId="4" type="noConversion"/>
  </si>
  <si>
    <t>대구광역시</t>
    <phoneticPr fontId="4" type="noConversion"/>
  </si>
  <si>
    <t>대구기초</t>
    <phoneticPr fontId="4" type="noConversion"/>
  </si>
  <si>
    <t>인천 총계</t>
    <phoneticPr fontId="4" type="noConversion"/>
  </si>
  <si>
    <t>인천광역시</t>
    <phoneticPr fontId="4" type="noConversion"/>
  </si>
  <si>
    <t>인천기초</t>
    <phoneticPr fontId="4" type="noConversion"/>
  </si>
  <si>
    <t>광주 총계</t>
    <phoneticPr fontId="4" type="noConversion"/>
  </si>
  <si>
    <t>광주광역시</t>
    <phoneticPr fontId="4" type="noConversion"/>
  </si>
  <si>
    <t>광주기초</t>
    <phoneticPr fontId="4" type="noConversion"/>
  </si>
  <si>
    <t>대전 총계</t>
    <phoneticPr fontId="4" type="noConversion"/>
  </si>
  <si>
    <t>대전광역시</t>
    <phoneticPr fontId="4" type="noConversion"/>
  </si>
  <si>
    <t>대전기초</t>
    <phoneticPr fontId="4" type="noConversion"/>
  </si>
  <si>
    <t>울산 총계</t>
    <phoneticPr fontId="4" type="noConversion"/>
  </si>
  <si>
    <t>울산광역시</t>
    <phoneticPr fontId="4" type="noConversion"/>
  </si>
  <si>
    <t>울산기초</t>
    <phoneticPr fontId="4" type="noConversion"/>
  </si>
  <si>
    <t>세종 총계</t>
    <phoneticPr fontId="4" type="noConversion"/>
  </si>
  <si>
    <t>세종특별자치시</t>
    <phoneticPr fontId="4" type="noConversion"/>
  </si>
  <si>
    <t>경기 총계</t>
    <phoneticPr fontId="4" type="noConversion"/>
  </si>
  <si>
    <t>경기도</t>
    <phoneticPr fontId="4" type="noConversion"/>
  </si>
  <si>
    <t>경기기초</t>
    <phoneticPr fontId="4" type="noConversion"/>
  </si>
  <si>
    <t>강원 총계</t>
    <phoneticPr fontId="4" type="noConversion"/>
  </si>
  <si>
    <t>강원도</t>
    <phoneticPr fontId="4" type="noConversion"/>
  </si>
  <si>
    <t>강원기초</t>
    <phoneticPr fontId="4" type="noConversion"/>
  </si>
  <si>
    <t>충북 총계</t>
    <phoneticPr fontId="4" type="noConversion"/>
  </si>
  <si>
    <t>충청북도</t>
    <phoneticPr fontId="4" type="noConversion"/>
  </si>
  <si>
    <t>충북기초</t>
    <phoneticPr fontId="4" type="noConversion"/>
  </si>
  <si>
    <t>충남 총계</t>
    <phoneticPr fontId="4" type="noConversion"/>
  </si>
  <si>
    <t>충청남도</t>
    <phoneticPr fontId="4" type="noConversion"/>
  </si>
  <si>
    <t>충남기초</t>
    <phoneticPr fontId="4" type="noConversion"/>
  </si>
  <si>
    <t>전북 총계</t>
    <phoneticPr fontId="4" type="noConversion"/>
  </si>
  <si>
    <t>전북기초</t>
    <phoneticPr fontId="4" type="noConversion"/>
  </si>
  <si>
    <t>전남 총계</t>
    <phoneticPr fontId="4" type="noConversion"/>
  </si>
  <si>
    <t>전남기초</t>
    <phoneticPr fontId="4" type="noConversion"/>
  </si>
  <si>
    <t>경북 총계</t>
    <phoneticPr fontId="4" type="noConversion"/>
  </si>
  <si>
    <t>경상북도</t>
    <phoneticPr fontId="4" type="noConversion"/>
  </si>
  <si>
    <t>경북기초</t>
    <phoneticPr fontId="4" type="noConversion"/>
  </si>
  <si>
    <t>경남 총계</t>
    <phoneticPr fontId="4" type="noConversion"/>
  </si>
  <si>
    <t>경상남도</t>
    <phoneticPr fontId="4" type="noConversion"/>
  </si>
  <si>
    <t>경남기초</t>
    <phoneticPr fontId="4" type="noConversion"/>
  </si>
  <si>
    <t>제주 총계</t>
    <phoneticPr fontId="4" type="noConversion"/>
  </si>
  <si>
    <t>제주특별자치도</t>
    <phoneticPr fontId="4" type="noConversion"/>
  </si>
  <si>
    <r>
      <t xml:space="preserve">1) </t>
    </r>
    <r>
      <rPr>
        <sz val="9.35"/>
        <rFont val="돋움"/>
        <family val="3"/>
        <charset val="129"/>
      </rPr>
      <t>전년도 통계 미반영 사항 등</t>
    </r>
    <phoneticPr fontId="4" type="noConversion"/>
  </si>
  <si>
    <t>2) 전년도 통계 미반영 사항 등</t>
    <phoneticPr fontId="4" type="noConversion"/>
  </si>
  <si>
    <t>세종 계</t>
    <phoneticPr fontId="4" type="noConversion"/>
  </si>
  <si>
    <t>3) 지방자치법시행령 제28조제2항의 제3호 및 제5호</t>
    <phoneticPr fontId="4" type="noConversion"/>
  </si>
  <si>
    <t xml:space="preserve"> * 지방자치법 제15조</t>
    <phoneticPr fontId="4" type="noConversion"/>
  </si>
  <si>
    <t>4) 단체장 발의 조례안 원안의결건에 대하여 상급기관 지시에 의해 재의요구한 건수</t>
    <phoneticPr fontId="4" type="noConversion"/>
  </si>
  <si>
    <t>(2015.1.1~2015.12.31)</t>
    <phoneticPr fontId="4" type="noConversion"/>
  </si>
  <si>
    <t>2014말
보유①</t>
    <phoneticPr fontId="4" type="noConversion"/>
  </si>
  <si>
    <t>2015년
현재보유
(①+증감)</t>
    <phoneticPr fontId="4" type="noConversion"/>
  </si>
  <si>
    <t>2014년말
보유①</t>
    <phoneticPr fontId="4" type="noConversion"/>
  </si>
  <si>
    <t>2015년말
보유⑤
(①+'증감')</t>
    <phoneticPr fontId="4" type="noConversion"/>
  </si>
  <si>
    <t>(2015.1.1 ~ 2015.12.31)</t>
    <phoneticPr fontId="4" type="noConversion"/>
  </si>
  <si>
    <t>8. 2015 조례 재의 · 제소 상세 내역</t>
    <phoneticPr fontId="4" type="noConversion"/>
  </si>
  <si>
    <t>2016년도 
19세이상 
연서대상 주민수(명)</t>
    <phoneticPr fontId="4" type="noConversion"/>
  </si>
  <si>
    <t>2016.1.10까지 공표한
주민총수(명)</t>
    <phoneticPr fontId="4" type="noConversion"/>
  </si>
  <si>
    <t>2015년도
 연서대상 
주민수(명)</t>
    <phoneticPr fontId="4" type="noConversion"/>
  </si>
  <si>
    <r>
      <t>1</t>
    </r>
    <r>
      <rPr>
        <sz val="11"/>
        <rFont val="돋움"/>
        <family val="3"/>
        <charset val="129"/>
      </rPr>
      <t>/40</t>
    </r>
  </si>
  <si>
    <r>
      <t>1</t>
    </r>
    <r>
      <rPr>
        <sz val="11"/>
        <rFont val="돋움"/>
        <family val="3"/>
        <charset val="129"/>
      </rPr>
      <t>/50</t>
    </r>
  </si>
  <si>
    <r>
      <t>3</t>
    </r>
    <r>
      <rPr>
        <sz val="11"/>
        <rFont val="돋움"/>
        <family val="3"/>
        <charset val="129"/>
      </rPr>
      <t>,</t>
    </r>
    <r>
      <rPr>
        <sz val="11"/>
        <rFont val="돋움"/>
        <family val="3"/>
        <charset val="129"/>
      </rPr>
      <t>859이</t>
    </r>
    <phoneticPr fontId="4" type="noConversion"/>
  </si>
  <si>
    <t>광주광역시</t>
    <phoneticPr fontId="4" type="noConversion"/>
  </si>
  <si>
    <t>동구</t>
    <phoneticPr fontId="4" type="noConversion"/>
  </si>
  <si>
    <t>서구</t>
    <phoneticPr fontId="4" type="noConversion"/>
  </si>
  <si>
    <t>남구</t>
    <phoneticPr fontId="4" type="noConversion"/>
  </si>
  <si>
    <t>북구</t>
    <phoneticPr fontId="4" type="noConversion"/>
  </si>
  <si>
    <t>광산구</t>
    <phoneticPr fontId="4" type="noConversion"/>
  </si>
  <si>
    <t>대전광역시</t>
    <phoneticPr fontId="4" type="noConversion"/>
  </si>
  <si>
    <t>중구</t>
    <phoneticPr fontId="4" type="noConversion"/>
  </si>
  <si>
    <t xml:space="preserve">서구 </t>
    <phoneticPr fontId="4" type="noConversion"/>
  </si>
  <si>
    <t>유성구</t>
    <phoneticPr fontId="4" type="noConversion"/>
  </si>
  <si>
    <t>대덕구</t>
    <phoneticPr fontId="4" type="noConversion"/>
  </si>
  <si>
    <t>울산광역시</t>
    <phoneticPr fontId="4" type="noConversion"/>
  </si>
  <si>
    <t>울주군</t>
    <phoneticPr fontId="4" type="noConversion"/>
  </si>
  <si>
    <t>경기도</t>
    <phoneticPr fontId="4" type="noConversion"/>
  </si>
  <si>
    <t>수원시</t>
    <phoneticPr fontId="4" type="noConversion"/>
  </si>
  <si>
    <t>성남시</t>
    <phoneticPr fontId="4" type="noConversion"/>
  </si>
  <si>
    <t>의정부시</t>
    <phoneticPr fontId="4" type="noConversion"/>
  </si>
  <si>
    <t>안양시</t>
    <phoneticPr fontId="4" type="noConversion"/>
  </si>
  <si>
    <t>부천시</t>
    <phoneticPr fontId="4" type="noConversion"/>
  </si>
  <si>
    <t>광명시</t>
    <phoneticPr fontId="4" type="noConversion"/>
  </si>
  <si>
    <t>평택시</t>
    <phoneticPr fontId="4" type="noConversion"/>
  </si>
  <si>
    <t>동두천시</t>
    <phoneticPr fontId="4" type="noConversion"/>
  </si>
  <si>
    <t>안산시</t>
    <phoneticPr fontId="4" type="noConversion"/>
  </si>
  <si>
    <t>고양시</t>
    <phoneticPr fontId="4" type="noConversion"/>
  </si>
  <si>
    <t>과천시</t>
    <phoneticPr fontId="4" type="noConversion"/>
  </si>
  <si>
    <t>구리시</t>
    <phoneticPr fontId="4" type="noConversion"/>
  </si>
  <si>
    <t>남양주시</t>
    <phoneticPr fontId="4" type="noConversion"/>
  </si>
  <si>
    <t>오산시</t>
    <phoneticPr fontId="4" type="noConversion"/>
  </si>
  <si>
    <t>시흥시</t>
    <phoneticPr fontId="4" type="noConversion"/>
  </si>
  <si>
    <t>군포시</t>
    <phoneticPr fontId="4" type="noConversion"/>
  </si>
  <si>
    <t>의왕시</t>
    <phoneticPr fontId="4" type="noConversion"/>
  </si>
  <si>
    <t>하남시</t>
    <phoneticPr fontId="4" type="noConversion"/>
  </si>
  <si>
    <t>용인시</t>
    <phoneticPr fontId="4" type="noConversion"/>
  </si>
  <si>
    <t>파주시</t>
    <phoneticPr fontId="4" type="noConversion"/>
  </si>
  <si>
    <t>이천시</t>
    <phoneticPr fontId="4" type="noConversion"/>
  </si>
  <si>
    <t>안성시</t>
    <phoneticPr fontId="4" type="noConversion"/>
  </si>
  <si>
    <t>김포시</t>
    <phoneticPr fontId="4" type="noConversion"/>
  </si>
  <si>
    <t>화성시</t>
    <phoneticPr fontId="4" type="noConversion"/>
  </si>
  <si>
    <t>광주시</t>
    <phoneticPr fontId="4" type="noConversion"/>
  </si>
  <si>
    <t>양주시</t>
    <phoneticPr fontId="4" type="noConversion"/>
  </si>
  <si>
    <t>포천시</t>
    <phoneticPr fontId="4" type="noConversion"/>
  </si>
  <si>
    <t>여주시</t>
    <phoneticPr fontId="4" type="noConversion"/>
  </si>
  <si>
    <t>연천군</t>
    <phoneticPr fontId="4" type="noConversion"/>
  </si>
  <si>
    <t>가평군</t>
    <phoneticPr fontId="4" type="noConversion"/>
  </si>
  <si>
    <t>양평군</t>
    <phoneticPr fontId="4" type="noConversion"/>
  </si>
  <si>
    <t>강원도</t>
    <phoneticPr fontId="4" type="noConversion"/>
  </si>
  <si>
    <t>춘천시</t>
    <phoneticPr fontId="4" type="noConversion"/>
  </si>
  <si>
    <t>충청북도</t>
    <phoneticPr fontId="4" type="noConversion"/>
  </si>
  <si>
    <t>청주시</t>
    <phoneticPr fontId="4" type="noConversion"/>
  </si>
  <si>
    <t>1/100</t>
    <phoneticPr fontId="4" type="noConversion"/>
  </si>
  <si>
    <t>충주시</t>
    <phoneticPr fontId="4" type="noConversion"/>
  </si>
  <si>
    <t>1/50</t>
    <phoneticPr fontId="4" type="noConversion"/>
  </si>
  <si>
    <t>보은군</t>
    <phoneticPr fontId="4" type="noConversion"/>
  </si>
  <si>
    <t>1/30</t>
    <phoneticPr fontId="4" type="noConversion"/>
  </si>
  <si>
    <t>옥천군</t>
    <phoneticPr fontId="4" type="noConversion"/>
  </si>
  <si>
    <t>영동군</t>
    <phoneticPr fontId="4" type="noConversion"/>
  </si>
  <si>
    <t>괴산군</t>
    <phoneticPr fontId="4" type="noConversion"/>
  </si>
  <si>
    <t>음성군</t>
    <phoneticPr fontId="4" type="noConversion"/>
  </si>
  <si>
    <t>1/40</t>
    <phoneticPr fontId="4" type="noConversion"/>
  </si>
  <si>
    <t>단양군</t>
    <phoneticPr fontId="4" type="noConversion"/>
  </si>
  <si>
    <t>1/20</t>
    <phoneticPr fontId="4" type="noConversion"/>
  </si>
  <si>
    <t>충청남도</t>
    <phoneticPr fontId="4" type="noConversion"/>
  </si>
  <si>
    <t>계룡시</t>
    <phoneticPr fontId="4" type="noConversion"/>
  </si>
  <si>
    <t>당진시</t>
    <phoneticPr fontId="4" type="noConversion"/>
  </si>
  <si>
    <t>금산군</t>
    <phoneticPr fontId="4" type="noConversion"/>
  </si>
  <si>
    <t>부여군</t>
    <phoneticPr fontId="4" type="noConversion"/>
  </si>
  <si>
    <t>서천군</t>
    <phoneticPr fontId="4" type="noConversion"/>
  </si>
  <si>
    <t>청양군</t>
    <phoneticPr fontId="4" type="noConversion"/>
  </si>
  <si>
    <t>홍성군</t>
    <phoneticPr fontId="4" type="noConversion"/>
  </si>
  <si>
    <t>예산군</t>
    <phoneticPr fontId="4" type="noConversion"/>
  </si>
  <si>
    <t>태안군</t>
    <phoneticPr fontId="4" type="noConversion"/>
  </si>
  <si>
    <t>전라북도</t>
    <phoneticPr fontId="4" type="noConversion"/>
  </si>
  <si>
    <t>전주시</t>
    <phoneticPr fontId="4" type="noConversion"/>
  </si>
  <si>
    <t>군산시</t>
    <phoneticPr fontId="4" type="noConversion"/>
  </si>
  <si>
    <t>익산시</t>
    <phoneticPr fontId="4" type="noConversion"/>
  </si>
  <si>
    <t>정읍시</t>
    <phoneticPr fontId="4" type="noConversion"/>
  </si>
  <si>
    <t>남원시</t>
    <phoneticPr fontId="4" type="noConversion"/>
  </si>
  <si>
    <t>김제시</t>
    <phoneticPr fontId="4" type="noConversion"/>
  </si>
  <si>
    <t>완주군</t>
    <phoneticPr fontId="4" type="noConversion"/>
  </si>
  <si>
    <t>진안군</t>
    <phoneticPr fontId="4" type="noConversion"/>
  </si>
  <si>
    <t>무주군</t>
  </si>
  <si>
    <t>장수군</t>
    <phoneticPr fontId="4" type="noConversion"/>
  </si>
  <si>
    <t>임실군</t>
    <phoneticPr fontId="4" type="noConversion"/>
  </si>
  <si>
    <t>순창군</t>
    <phoneticPr fontId="4" type="noConversion"/>
  </si>
  <si>
    <t>고창군</t>
    <phoneticPr fontId="4" type="noConversion"/>
  </si>
  <si>
    <t>부안군</t>
    <phoneticPr fontId="4" type="noConversion"/>
  </si>
  <si>
    <t>전라남도</t>
    <phoneticPr fontId="4" type="noConversion"/>
  </si>
  <si>
    <t>목포시</t>
    <phoneticPr fontId="4" type="noConversion"/>
  </si>
  <si>
    <t>여수시</t>
    <phoneticPr fontId="4" type="noConversion"/>
  </si>
  <si>
    <t>순천시</t>
    <phoneticPr fontId="4" type="noConversion"/>
  </si>
  <si>
    <t>나주시</t>
    <phoneticPr fontId="4" type="noConversion"/>
  </si>
  <si>
    <t>광양시</t>
    <phoneticPr fontId="4" type="noConversion"/>
  </si>
  <si>
    <t>담양군</t>
    <phoneticPr fontId="4" type="noConversion"/>
  </si>
  <si>
    <t>곡성군</t>
    <phoneticPr fontId="4" type="noConversion"/>
  </si>
  <si>
    <t>구례군</t>
    <phoneticPr fontId="4" type="noConversion"/>
  </si>
  <si>
    <t>고흥군</t>
    <phoneticPr fontId="4" type="noConversion"/>
  </si>
  <si>
    <t>보성군</t>
    <phoneticPr fontId="4" type="noConversion"/>
  </si>
  <si>
    <t>화순군</t>
    <phoneticPr fontId="4" type="noConversion"/>
  </si>
  <si>
    <t>장흥군</t>
    <phoneticPr fontId="4" type="noConversion"/>
  </si>
  <si>
    <t>강진군</t>
    <phoneticPr fontId="4" type="noConversion"/>
  </si>
  <si>
    <t>해남군</t>
    <phoneticPr fontId="4" type="noConversion"/>
  </si>
  <si>
    <t>영암군</t>
    <phoneticPr fontId="4" type="noConversion"/>
  </si>
  <si>
    <t>무안군</t>
    <phoneticPr fontId="4" type="noConversion"/>
  </si>
  <si>
    <t>함평군</t>
    <phoneticPr fontId="4" type="noConversion"/>
  </si>
  <si>
    <t>영광군</t>
    <phoneticPr fontId="4" type="noConversion"/>
  </si>
  <si>
    <t>장성군</t>
    <phoneticPr fontId="4" type="noConversion"/>
  </si>
  <si>
    <t>완도군</t>
    <phoneticPr fontId="4" type="noConversion"/>
  </si>
  <si>
    <t>진도군</t>
    <phoneticPr fontId="4" type="noConversion"/>
  </si>
  <si>
    <t>신안군</t>
    <phoneticPr fontId="4" type="noConversion"/>
  </si>
  <si>
    <t>경상북도</t>
    <phoneticPr fontId="4" type="noConversion"/>
  </si>
  <si>
    <t>포항시</t>
    <phoneticPr fontId="4" type="noConversion"/>
  </si>
  <si>
    <t>경주시</t>
    <phoneticPr fontId="4" type="noConversion"/>
  </si>
  <si>
    <t>김천시</t>
    <phoneticPr fontId="4" type="noConversion"/>
  </si>
  <si>
    <t>안동시</t>
    <phoneticPr fontId="4" type="noConversion"/>
  </si>
  <si>
    <t>구미시</t>
    <phoneticPr fontId="4" type="noConversion"/>
  </si>
  <si>
    <t>영주시</t>
    <phoneticPr fontId="4" type="noConversion"/>
  </si>
  <si>
    <t>영천시</t>
    <phoneticPr fontId="4" type="noConversion"/>
  </si>
  <si>
    <t>상주시</t>
    <phoneticPr fontId="4" type="noConversion"/>
  </si>
  <si>
    <t>문경시</t>
    <phoneticPr fontId="4" type="noConversion"/>
  </si>
  <si>
    <t>경산시</t>
    <phoneticPr fontId="4" type="noConversion"/>
  </si>
  <si>
    <t>군위군</t>
    <phoneticPr fontId="4" type="noConversion"/>
  </si>
  <si>
    <t>의성군</t>
    <phoneticPr fontId="4" type="noConversion"/>
  </si>
  <si>
    <t>청송군</t>
    <phoneticPr fontId="4" type="noConversion"/>
  </si>
  <si>
    <t>영양군</t>
    <phoneticPr fontId="4" type="noConversion"/>
  </si>
  <si>
    <t>영덕군</t>
    <phoneticPr fontId="4" type="noConversion"/>
  </si>
  <si>
    <t>청도군</t>
    <phoneticPr fontId="4" type="noConversion"/>
  </si>
  <si>
    <t>고령군</t>
    <phoneticPr fontId="4" type="noConversion"/>
  </si>
  <si>
    <t>성주군</t>
    <phoneticPr fontId="4" type="noConversion"/>
  </si>
  <si>
    <t>칠곡군</t>
    <phoneticPr fontId="4" type="noConversion"/>
  </si>
  <si>
    <t>예천군</t>
    <phoneticPr fontId="4" type="noConversion"/>
  </si>
  <si>
    <t>봉화군</t>
    <phoneticPr fontId="4" type="noConversion"/>
  </si>
  <si>
    <t>울진군</t>
    <phoneticPr fontId="4" type="noConversion"/>
  </si>
  <si>
    <t>울릉군</t>
    <phoneticPr fontId="4" type="noConversion"/>
  </si>
  <si>
    <t>제주특별자치도</t>
    <phoneticPr fontId="4" type="noConversion"/>
  </si>
  <si>
    <t>1/85</t>
    <phoneticPr fontId="4" type="noConversion"/>
  </si>
  <si>
    <t>1/35</t>
    <phoneticPr fontId="4" type="noConversion"/>
  </si>
  <si>
    <t>1/45</t>
    <phoneticPr fontId="4" type="noConversion"/>
  </si>
  <si>
    <r>
      <t>1</t>
    </r>
    <r>
      <rPr>
        <sz val="11"/>
        <rFont val="돋움"/>
        <family val="3"/>
        <charset val="129"/>
      </rPr>
      <t>/100</t>
    </r>
    <phoneticPr fontId="4" type="noConversion"/>
  </si>
  <si>
    <r>
      <t>1</t>
    </r>
    <r>
      <rPr>
        <sz val="11"/>
        <rFont val="돋움"/>
        <family val="3"/>
        <charset val="129"/>
      </rPr>
      <t>/85</t>
    </r>
    <phoneticPr fontId="4" type="noConversion"/>
  </si>
  <si>
    <r>
      <t>1</t>
    </r>
    <r>
      <rPr>
        <sz val="11"/>
        <rFont val="돋움"/>
        <family val="3"/>
        <charset val="129"/>
      </rPr>
      <t>/40</t>
    </r>
    <phoneticPr fontId="4" type="noConversion"/>
  </si>
  <si>
    <r>
      <t>1</t>
    </r>
    <r>
      <rPr>
        <sz val="11"/>
        <rFont val="돋움"/>
        <family val="3"/>
        <charset val="129"/>
      </rPr>
      <t>/50</t>
    </r>
    <phoneticPr fontId="4" type="noConversion"/>
  </si>
  <si>
    <r>
      <t>1</t>
    </r>
    <r>
      <rPr>
        <sz val="11"/>
        <rFont val="돋움"/>
        <family val="3"/>
        <charset val="129"/>
      </rPr>
      <t>/70</t>
    </r>
    <phoneticPr fontId="4" type="noConversion"/>
  </si>
  <si>
    <r>
      <t>2</t>
    </r>
    <r>
      <rPr>
        <sz val="11"/>
        <rFont val="돋움"/>
        <family val="3"/>
        <charset val="129"/>
      </rPr>
      <t>,000명 이상</t>
    </r>
    <phoneticPr fontId="4" type="noConversion"/>
  </si>
  <si>
    <r>
      <t>1</t>
    </r>
    <r>
      <rPr>
        <sz val="11"/>
        <rFont val="돋움"/>
        <family val="3"/>
        <charset val="129"/>
      </rPr>
      <t>,200명 이상</t>
    </r>
    <phoneticPr fontId="4" type="noConversion"/>
  </si>
  <si>
    <r>
      <t>1</t>
    </r>
    <r>
      <rPr>
        <sz val="11"/>
        <rFont val="돋움"/>
        <family val="3"/>
        <charset val="129"/>
      </rPr>
      <t>/30</t>
    </r>
    <phoneticPr fontId="4" type="noConversion"/>
  </si>
  <si>
    <r>
      <t>1</t>
    </r>
    <r>
      <rPr>
        <sz val="11"/>
        <rFont val="돋움"/>
        <family val="3"/>
        <charset val="129"/>
      </rPr>
      <t>/20</t>
    </r>
    <phoneticPr fontId="4" type="noConversion"/>
  </si>
  <si>
    <r>
      <rPr>
        <sz val="11"/>
        <rFont val="돋움"/>
        <family val="3"/>
        <charset val="129"/>
      </rPr>
      <t>1/25</t>
    </r>
    <phoneticPr fontId="4" type="noConversion"/>
  </si>
  <si>
    <r>
      <t>1</t>
    </r>
    <r>
      <rPr>
        <sz val="11"/>
        <rFont val="돋움"/>
        <family val="3"/>
        <charset val="129"/>
      </rPr>
      <t>/20</t>
    </r>
    <phoneticPr fontId="4" type="noConversion"/>
  </si>
  <si>
    <r>
      <t>1</t>
    </r>
    <r>
      <rPr>
        <sz val="11"/>
        <rFont val="돋움"/>
        <family val="3"/>
        <charset val="129"/>
      </rPr>
      <t>/35</t>
    </r>
    <phoneticPr fontId="4" type="noConversion"/>
  </si>
  <si>
    <t>서울기초</t>
    <phoneticPr fontId="4" type="noConversion"/>
  </si>
  <si>
    <t>서울시</t>
  </si>
  <si>
    <t>서울특별시 중랑구 행정사무의 민간위탁에 관한 조례안</t>
  </si>
  <si>
    <t>의원</t>
  </si>
  <si>
    <t>구청장</t>
    <phoneticPr fontId="4" type="noConversion"/>
  </si>
  <si>
    <t>계류
(15-12-16)</t>
  </si>
  <si>
    <t xml:space="preserve">서울특별시 중랑구 시설관리공단 설립 및 운영에 관한 조례 일부개정조례안
</t>
  </si>
  <si>
    <t>구청장</t>
    <phoneticPr fontId="4" type="noConversion"/>
  </si>
  <si>
    <t xml:space="preserve">1. 조례안 제5조제2항 - 지방자치법 제103조 위반
 - 자치사무를 민간위탁 하고자 할 때, 해당사무에 대하여 민간위탁을 할지 말지에 대해서 의회 동의를 받는 것에는 이의가 없으나, 재위탁․재계약까지 의회 동의를 받도록 하는 것은 의회가 수탁기관 선정에까지 관여할 수 있는 결과를 초래하므로 구청장의 집행권한에 대한 과도한 침해임.
2. 자치법규 입안의 기본원치 위배
- 집행기관과 의결기관의 견제와 균형의 원리에 어긋남
3. 수탁기관에 과도한 부담 및 수탁업체 종사자의 고용불안 조장 등 부실운영 초래
4. 위탁절차 증가로 규제개혁 추진에 역행
5. 행정기관의 책임행정 원칙에 반함. </t>
    <phoneticPr fontId="4" type="noConversion"/>
  </si>
  <si>
    <t>서울
특별시</t>
    <phoneticPr fontId="4" type="noConversion"/>
  </si>
  <si>
    <t>지방공기업법의 위임하에 동법 시행령 제56조의3제5항에서 임원추천위원회의 의결정족수에 대하여 규정하고 있고, 제56조의3제10항에서는 시행령에서 규정한 사항 외에 임원추천위원회의 구성 및 운영 등에 필요한 사항은 공사의 정관으로 정하도록 하고 있어 상위법에서 조례로 위임한 사항이 아니므로 조례에서 달리 정할 수 있지 아니함. 
 따라서, 본 조례안 제16조제2항에서 임원추천위원회의 의사정족수를 3분의 2이상 출석으로 개정하는 것은 지방공기업법 시행령 제56조의3제5항 및 제10항에 위배됨.</t>
    <phoneticPr fontId="4" type="noConversion"/>
  </si>
  <si>
    <t>서울
특별시</t>
    <phoneticPr fontId="4" type="noConversion"/>
  </si>
  <si>
    <t>부산광역시 영도구 계약심의위원회의 구성·운영 및 주민참여 감독대상 공사범위 등에 관한 조례</t>
  </si>
  <si>
    <t>단체장</t>
  </si>
  <si>
    <t>부산시장</t>
  </si>
  <si>
    <t>조례 개정안 제4조제1항제5호의 구청장이 
부과하려는 과징금은 「지방자치단체를
당사자로 하는 계약에 관한 법률」제31조의2제2항에 따라 광역시에 설치된 계약심의위원회의 심의를 받아야  하기 때문에 상위법령에 위배되는 사항임.</t>
  </si>
  <si>
    <t>부결
(15-08-13)</t>
  </si>
  <si>
    <t>부산광역시 연제구 보육교사 처우개선비 지원에 관한 조례</t>
  </si>
  <si>
    <t>구청장</t>
  </si>
  <si>
    <t>영유아보육법 제36조 및 같은 법 시행령 제24조에서 보조금의 지원방법 등에 관하여 필요한 사항은 지방자치단체의 장이 정하도록 규정하고 있음에도 의원발의 조례로 제안하는 것은 권한 침해 및 상위법령에 위배되며, 또한 "지방자치단체는 법령의 범위 안에서 그 사무에 관하여 조례를 제정할 수 있다"고 규정한 지방자치법 제22조를 위반</t>
  </si>
  <si>
    <t>의회계류중</t>
  </si>
  <si>
    <t>부산광역시 사하구 대마도의 날 조례</t>
  </si>
  <si>
    <t>조례로 규정한 것이 지방자치단체의 사무에 해당하지 않아 이의 제기</t>
  </si>
  <si>
    <t>부결
(15-01-28)</t>
  </si>
  <si>
    <t>부산광역시</t>
    <phoneticPr fontId="4" type="noConversion"/>
  </si>
  <si>
    <t>본청</t>
    <phoneticPr fontId="4" type="noConversion"/>
  </si>
  <si>
    <t>인천광역시 지방물가대책위원회 설치 및 운영 조례 일부개정조례안</t>
    <phoneticPr fontId="4" type="noConversion"/>
  </si>
  <si>
    <t>의원</t>
    <phoneticPr fontId="4" type="noConversion"/>
  </si>
  <si>
    <t>광역시장</t>
    <phoneticPr fontId="4" type="noConversion"/>
  </si>
  <si>
    <t xml:space="preserve">지방물가대책위원회는 자문 성격의 위원회로 위촉직 위원중에는 시의회를 대변하는 의원 2명이 참여하고 있음에도 불구하고 위원회에 상정하기 전에 미리 시의회 소관 상임위원회의 의견을 들어야 한다는 규정은 집행기관에 대한 권한 침해로 현행 지방자치법의 입법취지에 반하고 위원회의 독립성을 침해하며, 요금조정 관련 시의회를 거치는 절차를 중복하게되고 공공요금간 형평성에 맞지 않음 </t>
    <phoneticPr fontId="4" type="noConversion"/>
  </si>
  <si>
    <t>재의결
(15-9-14)</t>
    <phoneticPr fontId="4" type="noConversion"/>
  </si>
  <si>
    <t>의장 공포
(15-9-30)</t>
    <phoneticPr fontId="4" type="noConversion"/>
  </si>
  <si>
    <t>인천광역시남구 지방행정동우회 육성 및 지원 조례안</t>
    <phoneticPr fontId="4" type="noConversion"/>
  </si>
  <si>
    <t>「인천광역시남구 지방행정동우회 육성 및 지원 조례안」제3조  지방행정동우회에 
대한 보조금 지원 규정은 지방재정법 제17조 1항제4호 및 제2항에 위반되어 위법함.</t>
    <phoneticPr fontId="4" type="noConversion"/>
  </si>
  <si>
    <t>부결
(15-3-10)</t>
    <phoneticPr fontId="4" type="noConversion"/>
  </si>
  <si>
    <t>남동구</t>
    <phoneticPr fontId="4" type="noConversion"/>
  </si>
  <si>
    <t>인천광역시 남동구 자율방범대 운영에 관한 조례</t>
    <phoneticPr fontId="4" type="noConversion"/>
  </si>
  <si>
    <t>자율방범대사무는 국가사무로서 조례로 정할 이유가 없음</t>
    <phoneticPr fontId="4" type="noConversion"/>
  </si>
  <si>
    <t>재의결
(15-10-19)</t>
    <phoneticPr fontId="4" type="noConversion"/>
  </si>
  <si>
    <t>공포
(15-10-23)</t>
    <phoneticPr fontId="4" type="noConversion"/>
  </si>
  <si>
    <t>인천광역시 남동구 체육진흥에 관한 조례</t>
    <phoneticPr fontId="4" type="noConversion"/>
  </si>
  <si>
    <t>특정 체육단체를 통해 경비 지원을 할 경우 각 종목별 체육단체 등의 자율성 및 신속성이  저해될 우려가 있음</t>
    <phoneticPr fontId="4" type="noConversion"/>
  </si>
  <si>
    <t>계류</t>
    <phoneticPr fontId="4" type="noConversion"/>
  </si>
  <si>
    <t>계양구</t>
    <phoneticPr fontId="4" type="noConversion"/>
  </si>
  <si>
    <t>인천광역시 계양구 교육지원에 관한 조례 일부개정조례안</t>
    <phoneticPr fontId="4" type="noConversion"/>
  </si>
  <si>
    <t>1. 안 제6조(보조사업의 범위)를 「지방자치단체의 교육경비 보조에 관한 규정」 제2조의 규정에 따르면 우리 구는 학교의 학력신장 사업에 중점 지원하고 있으나 개정안은 교육향상 사업이 아닌 교육청에서 지원해야 할 사업인 시설개선비 위주로 신청이 집중됨.
2. 안 제12조(구성)제1항 위원수를 21명에서 15명으로 조정한 사항에 대하여 교육발전 방향 토론 및 건의사항 수렴 시 다양한 분야 위원의 의견을 수렴할 수 없음.
3. 안 제12조(구성)제1항제5호에서 교육경비보조금 심의 시 조례 17조(보조사업의 심의)에 따라 학교장, 학교운영위원회 위원장 등 학부모 대표 등 이해관계인은 참여하지 않으므로 학부모 대표를 삭제한 내용은 교육발전위원회 구성의 다양성을 해친 조항으로 재의를 요구함.</t>
    <phoneticPr fontId="4" type="noConversion"/>
  </si>
  <si>
    <t>부결
(15-09-10)</t>
    <phoneticPr fontId="4" type="noConversion"/>
  </si>
  <si>
    <t>경기도</t>
    <phoneticPr fontId="4" type="noConversion"/>
  </si>
  <si>
    <t>경기도 전자파 안심지대 지정.운영 조례안</t>
    <phoneticPr fontId="4" type="noConversion"/>
  </si>
  <si>
    <t>2014.12.24</t>
    <phoneticPr fontId="4" type="noConversion"/>
  </si>
  <si>
    <t>미래창조과학부장관</t>
    <phoneticPr fontId="4" type="noConversion"/>
  </si>
  <si>
    <t>도지사가 전자파 안심지대로 지정한 곳에는 누구든지 기지국을 설치할 수 없도록 한 규정은 「전파법」제19조, 제20조의2 및 제47조의2의 및 「지방자치법」제22조 단서에 위반함</t>
    <phoneticPr fontId="4" type="noConversion"/>
  </si>
  <si>
    <t>2015.01.14</t>
    <phoneticPr fontId="4" type="noConversion"/>
  </si>
  <si>
    <t>원안가결
(2015.03.19)
의장직권공포
(2015.03.26)</t>
    <phoneticPr fontId="4" type="noConversion"/>
  </si>
  <si>
    <t>경기도 도시 및 주거환경정비 조례 일부개정조례안</t>
    <phoneticPr fontId="4" type="noConversion"/>
  </si>
  <si>
    <t>2015.02.11</t>
    <phoneticPr fontId="4" type="noConversion"/>
  </si>
  <si>
    <t xml:space="preserve">도시·주거환경정비기금의 재원을 경기도 보통세의 “1,000분의 2 이상 1000분의 3이내”로 상향 조정하여 적립하도록 하는 규정은 단체장의 예산편성권을 제한하고 있어 재의요구함 </t>
    <phoneticPr fontId="4" type="noConversion"/>
  </si>
  <si>
    <t>2015.03.02</t>
    <phoneticPr fontId="4" type="noConversion"/>
  </si>
  <si>
    <t>부결
(2015.03.19)</t>
    <phoneticPr fontId="4" type="noConversion"/>
  </si>
  <si>
    <t xml:space="preserve">경기도 주거복지 조례 일부개정조례안 </t>
    <phoneticPr fontId="4" type="noConversion"/>
  </si>
  <si>
    <t>2015.09.23</t>
    <phoneticPr fontId="4" type="noConversion"/>
  </si>
  <si>
    <t>도세 보통세의 일정률(1000분의 1) 이상의 주거복지기금 조성을 의무화한 규정은 단체장의 예산편성 자율권을 제한하고 있어 재의요구함</t>
    <phoneticPr fontId="4" type="noConversion"/>
  </si>
  <si>
    <t>2015.10.14</t>
    <phoneticPr fontId="4" type="noConversion"/>
  </si>
  <si>
    <t>김포시</t>
  </si>
  <si>
    <t>김포시 난민 지원 조례안</t>
  </si>
  <si>
    <t>2015.7.10</t>
  </si>
  <si>
    <t>경기도지사</t>
    <phoneticPr fontId="4" type="noConversion"/>
  </si>
  <si>
    <t>｢난민법｣ 제18조 및 제30조, 지방자치단체에서 국가사무 처리를 제한토록 한 ｢지방자치법｣ 제11조에 위반된다고 판단</t>
  </si>
  <si>
    <t>2015.7.30</t>
  </si>
  <si>
    <t>부결
(2015.9.18)</t>
  </si>
  <si>
    <t>-</t>
  </si>
  <si>
    <t>원주시의회 의결사항에 관한 조례</t>
  </si>
  <si>
    <t>원주시장</t>
  </si>
  <si>
    <t>가. 「도시공원 및 녹지 등에 관한 법률」 및 「도시공원부지에서의 개발행위 특례에 관한 지침」을 위반
나. 부칙 제2조는 이미 협약이 체결되었거나 제안의 수용이 통보된 경우도 사업승인을 득하지 않은 민간투자사업은 본 조례 공포일부터 3개월 이내에 의회의 동의를 받도록 정하는 것은 민간사업자의 신뢰를 침해하는 것으로 소급입법금지의 원칙에 위배</t>
  </si>
  <si>
    <t>계류</t>
  </si>
  <si>
    <t>경상
북도</t>
    <phoneticPr fontId="4" type="noConversion"/>
  </si>
  <si>
    <t>김천시 농축산물 가격안
정기금 설치 및 운용 조례안</t>
    <phoneticPr fontId="4" type="noConversion"/>
  </si>
  <si>
    <t>- 기금조성에 따른 시 재정부담( 2020년까지 100억원. 매년 20억원)
- 타업종(자영업, 제조업, 전통시장 등)과의  형평성에 어긋남
- 지원대상 농축산물 중 젖소의 최저가격 산정곤란, FTA 중복지원(피해보전 직접 직불금)</t>
    <phoneticPr fontId="4" type="noConversion"/>
  </si>
  <si>
    <t>재의결
(2015-10-20)</t>
    <phoneticPr fontId="4" type="noConversion"/>
  </si>
  <si>
    <t>통영시</t>
    <phoneticPr fontId="4" type="noConversion"/>
  </si>
  <si>
    <t>통영시 학교급식식품비 지원에 관한 조례</t>
    <phoneticPr fontId="4" type="noConversion"/>
  </si>
  <si>
    <t>통영시장</t>
    <phoneticPr fontId="4" type="noConversion"/>
  </si>
  <si>
    <t>학교급식법 등 관련 상위법령 위배</t>
    <phoneticPr fontId="4" type="noConversion"/>
  </si>
  <si>
    <t>부결
(15-9-11)</t>
    <phoneticPr fontId="4" type="noConversion"/>
  </si>
  <si>
    <t>김해시</t>
    <phoneticPr fontId="4" type="noConversion"/>
  </si>
  <si>
    <t xml:space="preserve">김해시 시민정책협의회 설치 및 운영 조례안
 </t>
    <phoneticPr fontId="4" type="noConversion"/>
  </si>
  <si>
    <t>단체장</t>
    <phoneticPr fontId="4" type="noConversion"/>
  </si>
  <si>
    <t>김해시장</t>
    <phoneticPr fontId="4" type="noConversion"/>
  </si>
  <si>
    <t>시민정책협의회는 행정의 자문기구로 그 구성 및 임명은 시장의 고유 권한임
김해시의회에서 시의회 추천자 2명을 반드시 위촉하도록 수정의결한 조례는 법령에 위배됨</t>
    <phoneticPr fontId="4" type="noConversion"/>
  </si>
  <si>
    <t>부결
(15-03-26)</t>
    <phoneticPr fontId="4" type="noConversion"/>
  </si>
  <si>
    <t>양산시</t>
    <phoneticPr fontId="4" type="noConversion"/>
  </si>
  <si>
    <t>양산시 학교급식 식품비 지원에 관한 조례</t>
    <phoneticPr fontId="4" type="noConversion"/>
  </si>
  <si>
    <t>양산시장</t>
    <phoneticPr fontId="4" type="noConversion"/>
  </si>
  <si>
    <t>학교급식 식품비 지원에 관한 사항을 강행규정으로 개정하는 것은 상위법령 위반 및 지방자치단체장의 예산편성권한 및 재량권침해에 해당됨</t>
    <phoneticPr fontId="4" type="noConversion"/>
  </si>
  <si>
    <t>계류중</t>
    <phoneticPr fontId="4" type="noConversion"/>
  </si>
  <si>
    <t>산청군</t>
    <phoneticPr fontId="4" type="noConversion"/>
  </si>
  <si>
    <t>산청군 학교급식 식재료 사용 지원에 관한 조례 일부개정조례</t>
    <phoneticPr fontId="4" type="noConversion"/>
  </si>
  <si>
    <t>없음
(자체재의)</t>
    <phoneticPr fontId="4" type="noConversion"/>
  </si>
  <si>
    <t>개정조례안은 자치단체장의 예산편성권한을 침해함과 동시에 「학교급식법」제8조제4항에서 부여한 자치단체장의 자율권(재량)을 침해함은 물론이고, 같은 법 제8조제3항의 규정에도 위배되며, 현행 조례 제6조제1항을 삭제할 경우 학교급식 식재료비 지원의 절차 규정 부재로 인한 혼란이 예상되고, 제3조의 개정규정과 함께 해석할 경우 위원회에서 식재료비 지원여부에 대한 심의는 할 수 없는 것으로 이해될 수 있어 위원회의 가장 큰 존재가치가 유명무실해지게 됨</t>
    <phoneticPr fontId="4" type="noConversion"/>
  </si>
  <si>
    <t>부결
(15-6-24)</t>
    <phoneticPr fontId="4" type="noConversion"/>
  </si>
  <si>
    <t>경상
남도</t>
    <phoneticPr fontId="4" type="noConversion"/>
  </si>
  <si>
    <t xml:space="preserve"> </t>
    <phoneticPr fontId="4" type="noConversion"/>
  </si>
  <si>
    <t>제주특별자치도 보훈예우수당  지원 조례안</t>
    <phoneticPr fontId="4" type="noConversion"/>
  </si>
  <si>
    <t>제주특별자치도지사</t>
    <phoneticPr fontId="4" type="noConversion"/>
  </si>
  <si>
    <t>예산 지원금액을 확정함으로써 결과적으로 조례로 해당 보훈예우수당 등의 예산을 강제로 편성하도록 하고 있는 것으로 「국가보훈 기본법」 등에서도 그 근거가 없는 바, 해당 예산을 어느 시점에 반영할지, 어느 정도 액수를 반영할지를 내용으로 하는 제주특별자치도지사의 예산편성권을 침해함에 따라 지방자치법」에서 정한 “집행기관과 의결기관 간 견제와 균형의 원리” 즉 지방자치법에 위배</t>
    <phoneticPr fontId="4" type="noConversion"/>
  </si>
  <si>
    <t>재의결
(15-10-20)</t>
    <phoneticPr fontId="4" type="noConversion"/>
  </si>
  <si>
    <t xml:space="preserve">제주특별자치도 장애인 폭력 방지 및 피해자 보호 등에 관한 조례안 </t>
    <phoneticPr fontId="4" type="noConversion"/>
  </si>
  <si>
    <t>ㅇ 각 법률에서는 전혀 규정하고 있지 않는 시설인 장애인 가정폭력ㆍ성폭력 통합상담소 및 장애인 가정폭력ㆍ성폭력 통합보호시설 등을 창설하고 있는 바,  각 법률 및 그 조항이 의도하는 목적 및 취지에 맞게 운영되어야 하는 성폭력피해상담소, 성폭력피해보호시설, 가정폭력 관련 상담소 및 가정폭력피해자 보호시설 등 각 시설의 설치ㆍ운영 등에 저해되는 것으로 결국 위 각 법률의 조항에 위배 
ㅇ 각 시설의 설치 및 운영기준 등은 조례로 정하도록 하고 있음에도 법률에서 위임받은 사항을 전혀 규정하지 아니하고 그대로 도지사가 따로 정하도록 재위임하도록 함으로써 위에서 본 헌법 상 원칙인 포괄위임금지의 원칙을 위배</t>
    <phoneticPr fontId="4" type="noConversion"/>
  </si>
  <si>
    <t>제주
특별
자치도</t>
    <phoneticPr fontId="4" type="noConversion"/>
  </si>
  <si>
    <t>인천
광역시</t>
    <phoneticPr fontId="4" type="noConversion"/>
  </si>
  <si>
    <t>익산시 생활임금 조례안</t>
    <phoneticPr fontId="4" type="noConversion"/>
  </si>
  <si>
    <t xml:space="preserve"> o 익산시 생활임금 조례안 중 안 제3조(적용대상)는 
 「지방차지법」제22조,제105조 및 「근로기준법」제4조,제17에 위배됨
 - 익산시 소속 근로자에 대한 채용 및 관리는 지방자치법상 단체장 고유
    권한
- 익산시 소속 근로자 이외 출자기관 소속 근로자에 대한 생활임금에
  관한 사항은 조례 제정 대상이 아님</t>
    <phoneticPr fontId="4" type="noConversion"/>
  </si>
  <si>
    <t>임기만료폐기
(15- 9-9)</t>
    <phoneticPr fontId="4" type="noConversion"/>
  </si>
  <si>
    <t>서울특별시 종로구 행복 보장 및 증진에 관한 조례</t>
  </si>
  <si>
    <t>현재뿐만 아니라 미래 세대가 함께 행복한 종로를 만드는데 주민과 구가 함께 노력해야 함을 명시하고, 지속적인 행복정책을 추진하기 위한 기본원칙과 타 지역과 차별화된 종로구만의 행복지표의 측정과 정책반영, 정기적인 주민의견수렴의 장으로 '행복포럼;의 지속 추진등을 제도적으로 명문화하고자 함</t>
  </si>
  <si>
    <t>주민연서 서명요청기간</t>
  </si>
  <si>
    <t>시흥시</t>
  </si>
  <si>
    <t>시흥시 청년 기본 조례</t>
  </si>
  <si>
    <t>청년들이 지역사회를 기반으로 자신의 재능과 잠재력을 펼쳐 지역사회를 이끌어가는 리더로서 역할과 책임을 다할 수 있도록 기회를 제공하고 각종 청년정책·공간등을 지원하도록 함.</t>
  </si>
  <si>
    <t>2016-1-7 공포</t>
  </si>
  <si>
    <t xml:space="preserve">대전광역시 </t>
    <phoneticPr fontId="4" type="noConversion"/>
  </si>
  <si>
    <t>유성구</t>
    <phoneticPr fontId="4" type="noConversion"/>
  </si>
  <si>
    <t xml:space="preserve">유성구 유성민간원자력시설환경·안전감시기구 설치 및 운영 조례
</t>
    <phoneticPr fontId="4" type="noConversion"/>
  </si>
  <si>
    <t>유성구 내에 소재한 원자력시설들을 감시하고 방사능 수치를 측정하거나 공개된 자료를 분석하여 인근 주민들에게 정보를 알리는 민간 차원의 자발적 감시를 위한 민간 감시기구의 설치를 위하여 조례제정을 청구함</t>
    <phoneticPr fontId="4" type="noConversion"/>
  </si>
  <si>
    <t>충청남도</t>
    <phoneticPr fontId="4" type="noConversion"/>
  </si>
  <si>
    <t>태안군</t>
    <phoneticPr fontId="4" type="noConversion"/>
  </si>
  <si>
    <t xml:space="preserve">태안군의회 위원회 조례  </t>
    <phoneticPr fontId="4" type="noConversion"/>
  </si>
  <si>
    <t>8명 밖에 되지 않는 의회에서 상임위원회는 
의결에 대한 민주적 정당성 결여 및 부실한 의사결정을 초래할것으로 상임위원회 폐지를 주장하며 조례의 개정을 청구함.</t>
    <phoneticPr fontId="4" type="noConversion"/>
  </si>
  <si>
    <t>의회부의중
(2. 23일한)</t>
    <phoneticPr fontId="4" type="noConversion"/>
  </si>
  <si>
    <t>제주특별자치도</t>
    <phoneticPr fontId="4" type="noConversion"/>
  </si>
  <si>
    <t xml:space="preserve"> </t>
    <phoneticPr fontId="4" type="noConversion"/>
  </si>
  <si>
    <t>제주특별자치도 이어도 문화 보존 및 전승 조례안</t>
    <phoneticPr fontId="4" type="noConversion"/>
  </si>
  <si>
    <t>제주인들의 이상향이었던 이어도가 문맹시대부터 척박한 땅에서 살아온 제주여성들의 생활 문화 속에서 설화로 구비전승 되며 지켜온 이어도에 얽혀 있는 제주인의 정신적 가치를 실공연 연출, 각종 자료전시 및 문화행사를 개최하여 제주특별자치도민의 자긍심을 고취시키고 이어도의 문화적 정신적 가치 등에 필요한 사항을 규정하기 위함</t>
  </si>
  <si>
    <t xml:space="preserve"> 도의회 부의할 의견서 작성 중 </t>
    <phoneticPr fontId="4" type="noConversion"/>
  </si>
  <si>
    <t>서울특별시 서울광장의 사용 및 관리에 관한 조례 일부개정조례안</t>
    <phoneticPr fontId="4" type="noConversion"/>
  </si>
  <si>
    <t>서울광장 사용을 현행 신고제에서 허가제로 변경하고, 광장사용신고 접수 후 48시간 내 신고 수리여부 통지 규정을 삭제</t>
    <phoneticPr fontId="4" type="noConversion"/>
  </si>
  <si>
    <t>주민연서작성중</t>
    <phoneticPr fontId="4" type="noConversion"/>
  </si>
  <si>
    <t>1/100</t>
    <phoneticPr fontId="4" type="noConversion"/>
  </si>
  <si>
    <r>
      <rPr>
        <sz val="11"/>
        <rFont val="돋움"/>
        <family val="3"/>
        <charset val="129"/>
      </rPr>
      <t>1/50</t>
    </r>
    <phoneticPr fontId="4" type="noConversion"/>
  </si>
  <si>
    <t>1/30</t>
    <phoneticPr fontId="4" type="noConversion"/>
  </si>
  <si>
    <t>1/40</t>
    <phoneticPr fontId="4" type="noConversion"/>
  </si>
  <si>
    <t>1/20</t>
    <phoneticPr fontId="4" type="noConversion"/>
  </si>
  <si>
    <t>제천시</t>
    <phoneticPr fontId="4" type="noConversion"/>
  </si>
  <si>
    <t>증평군</t>
    <phoneticPr fontId="4" type="noConversion"/>
  </si>
  <si>
    <t>진천군</t>
    <phoneticPr fontId="4" type="noConversion"/>
  </si>
  <si>
    <r>
      <t>1</t>
    </r>
    <r>
      <rPr>
        <sz val="11"/>
        <rFont val="돋움"/>
        <family val="3"/>
        <charset val="129"/>
      </rPr>
      <t>/100</t>
    </r>
    <phoneticPr fontId="4" type="noConversion"/>
  </si>
  <si>
    <r>
      <t>1</t>
    </r>
    <r>
      <rPr>
        <sz val="11"/>
        <rFont val="돋움"/>
        <family val="3"/>
        <charset val="129"/>
      </rPr>
      <t>/50</t>
    </r>
    <phoneticPr fontId="4" type="noConversion"/>
  </si>
  <si>
    <t>1/50</t>
    <phoneticPr fontId="4" type="noConversion"/>
  </si>
  <si>
    <r>
      <t>1/50</t>
    </r>
    <r>
      <rPr>
        <sz val="11"/>
        <color theme="1"/>
        <rFont val="맑은 고딕"/>
        <family val="2"/>
        <charset val="129"/>
        <scheme val="minor"/>
      </rPr>
      <t/>
    </r>
    <phoneticPr fontId="4" type="noConversion"/>
  </si>
</sst>
</file>

<file path=xl/styles.xml><?xml version="1.0" encoding="utf-8"?>
<styleSheet xmlns="http://schemas.openxmlformats.org/spreadsheetml/2006/main">
  <numFmts count="15">
    <numFmt numFmtId="41" formatCode="_-* #,##0_-;\-* #,##0_-;_-* &quot;-&quot;_-;_-@_-"/>
    <numFmt numFmtId="176" formatCode="yy&quot;-&quot;m&quot;-&quot;d;@"/>
    <numFmt numFmtId="177" formatCode="0_);[Red]\(0\)"/>
    <numFmt numFmtId="178" formatCode="0.0_);[Red]\(0.0\)"/>
    <numFmt numFmtId="179" formatCode="#\ ???/???"/>
    <numFmt numFmtId="180" formatCode="#,##0_ "/>
    <numFmt numFmtId="181" formatCode="0_ "/>
    <numFmt numFmtId="182" formatCode="mm&quot;월&quot;\ dd&quot;일&quot;"/>
    <numFmt numFmtId="183" formatCode="0.00_);[Red]\(0.00\)"/>
    <numFmt numFmtId="184" formatCode="&quot;₩&quot;#,##0_);[Red]\(&quot;₩&quot;#,##0\)"/>
    <numFmt numFmtId="185" formatCode="_-* #,##0_-;\-* #,##0_-;_-* &quot;-&quot;??_-;_-@_-"/>
    <numFmt numFmtId="186" formatCode="#,##0.000"/>
    <numFmt numFmtId="187" formatCode="#\ ?/2"/>
    <numFmt numFmtId="188" formatCode="yy/mm/dd"/>
    <numFmt numFmtId="189" formatCode="#,##0_);[Red]\(#,##0\)"/>
  </numFmts>
  <fonts count="44">
    <font>
      <sz val="11"/>
      <name val="돋움"/>
      <family val="3"/>
      <charset val="129"/>
    </font>
    <font>
      <sz val="11"/>
      <color theme="1"/>
      <name val="맑은 고딕"/>
      <family val="2"/>
      <charset val="129"/>
      <scheme val="minor"/>
    </font>
    <font>
      <sz val="11"/>
      <name val="돋움"/>
      <family val="3"/>
      <charset val="129"/>
    </font>
    <font>
      <sz val="11"/>
      <name val="돋움"/>
      <family val="3"/>
      <charset val="129"/>
    </font>
    <font>
      <sz val="8"/>
      <name val="돋움"/>
      <family val="3"/>
      <charset val="129"/>
    </font>
    <font>
      <sz val="14"/>
      <name val="신명조체"/>
      <family val="1"/>
      <charset val="129"/>
    </font>
    <font>
      <b/>
      <sz val="14"/>
      <name val="신명조체"/>
      <family val="1"/>
      <charset val="129"/>
    </font>
    <font>
      <sz val="14"/>
      <name val="돋움"/>
      <family val="3"/>
      <charset val="129"/>
    </font>
    <font>
      <b/>
      <sz val="14"/>
      <name val="돋움"/>
      <family val="3"/>
      <charset val="129"/>
    </font>
    <font>
      <b/>
      <sz val="11"/>
      <name val="돋움"/>
      <family val="3"/>
      <charset val="129"/>
    </font>
    <font>
      <sz val="11"/>
      <name val="돋움"/>
      <family val="3"/>
      <charset val="129"/>
    </font>
    <font>
      <sz val="12"/>
      <name val="돋움"/>
      <family val="3"/>
      <charset val="129"/>
    </font>
    <font>
      <b/>
      <sz val="10"/>
      <name val="돋움"/>
      <family val="3"/>
      <charset val="129"/>
    </font>
    <font>
      <sz val="20"/>
      <name val="돋움"/>
      <family val="3"/>
      <charset val="129"/>
    </font>
    <font>
      <b/>
      <sz val="20"/>
      <name val="돋움"/>
      <family val="3"/>
      <charset val="129"/>
    </font>
    <font>
      <sz val="10"/>
      <name val="돋움"/>
      <family val="3"/>
      <charset val="129"/>
    </font>
    <font>
      <vertAlign val="superscript"/>
      <sz val="11"/>
      <name val="돋움"/>
      <family val="3"/>
      <charset val="129"/>
    </font>
    <font>
      <b/>
      <sz val="9"/>
      <name val="돋움"/>
      <family val="3"/>
      <charset val="129"/>
    </font>
    <font>
      <sz val="10"/>
      <name val="신명조체"/>
      <family val="1"/>
      <charset val="129"/>
    </font>
    <font>
      <b/>
      <sz val="10"/>
      <name val="신명조체"/>
      <family val="1"/>
      <charset val="129"/>
    </font>
    <font>
      <b/>
      <sz val="11"/>
      <color indexed="12"/>
      <name val="돋움"/>
      <family val="3"/>
      <charset val="129"/>
    </font>
    <font>
      <sz val="14"/>
      <color indexed="12"/>
      <name val="신명조체"/>
      <family val="1"/>
      <charset val="129"/>
    </font>
    <font>
      <b/>
      <sz val="14"/>
      <color indexed="12"/>
      <name val="신명조체"/>
      <family val="1"/>
      <charset val="129"/>
    </font>
    <font>
      <b/>
      <sz val="12"/>
      <name val="돋움"/>
      <family val="3"/>
      <charset val="129"/>
    </font>
    <font>
      <b/>
      <sz val="12"/>
      <color indexed="12"/>
      <name val="돋움"/>
      <family val="3"/>
      <charset val="129"/>
    </font>
    <font>
      <sz val="12"/>
      <color indexed="12"/>
      <name val="돋움"/>
      <family val="3"/>
      <charset val="129"/>
    </font>
    <font>
      <b/>
      <sz val="18"/>
      <name val="돋움"/>
      <family val="3"/>
      <charset val="129"/>
    </font>
    <font>
      <sz val="9"/>
      <name val="돋움"/>
      <family val="3"/>
      <charset val="129"/>
    </font>
    <font>
      <sz val="12"/>
      <color indexed="10"/>
      <name val="돋움"/>
      <family val="3"/>
      <charset val="129"/>
    </font>
    <font>
      <b/>
      <sz val="12"/>
      <color indexed="10"/>
      <name val="돋움"/>
      <family val="3"/>
      <charset val="129"/>
    </font>
    <font>
      <sz val="11"/>
      <color indexed="12"/>
      <name val="돋움"/>
      <family val="3"/>
      <charset val="129"/>
    </font>
    <font>
      <b/>
      <sz val="11"/>
      <color indexed="8"/>
      <name val="돋움"/>
      <family val="3"/>
      <charset val="129"/>
    </font>
    <font>
      <sz val="11"/>
      <name val="돋움"/>
      <family val="3"/>
      <charset val="129"/>
    </font>
    <font>
      <sz val="11"/>
      <color indexed="8"/>
      <name val="돋움"/>
      <family val="3"/>
      <charset val="129"/>
    </font>
    <font>
      <sz val="10"/>
      <color indexed="8"/>
      <name val="바탕"/>
      <family val="1"/>
      <charset val="129"/>
    </font>
    <font>
      <sz val="25"/>
      <color indexed="8"/>
      <name val="HY동녘M"/>
      <family val="1"/>
      <charset val="129"/>
    </font>
    <font>
      <sz val="30"/>
      <color indexed="8"/>
      <name val="HY동녘M"/>
      <family val="1"/>
      <charset val="129"/>
    </font>
    <font>
      <sz val="16"/>
      <color indexed="8"/>
      <name val="맑은 고딕"/>
      <family val="3"/>
      <charset val="129"/>
    </font>
    <font>
      <sz val="11"/>
      <name val="돋움"/>
      <family val="3"/>
      <charset val="129"/>
    </font>
    <font>
      <sz val="12"/>
      <color indexed="8"/>
      <name val="맑은 고딕"/>
      <family val="3"/>
      <charset val="129"/>
    </font>
    <font>
      <sz val="10"/>
      <color indexed="12"/>
      <name val="돋움"/>
      <family val="3"/>
      <charset val="129"/>
    </font>
    <font>
      <sz val="9.35"/>
      <name val="돋움"/>
      <family val="3"/>
      <charset val="129"/>
    </font>
    <font>
      <sz val="11"/>
      <color theme="1"/>
      <name val="돋움"/>
      <family val="3"/>
      <charset val="129"/>
    </font>
    <font>
      <sz val="10"/>
      <color theme="1"/>
      <name val="돋움"/>
      <family val="3"/>
      <charset val="129"/>
    </font>
  </fonts>
  <fills count="1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CCFFCC"/>
        <bgColor indexed="64"/>
      </patternFill>
    </fill>
    <fill>
      <patternFill patternType="solid">
        <fgColor theme="0" tint="-0.2499771111178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ck">
        <color indexed="12"/>
      </left>
      <right style="thick">
        <color indexed="12"/>
      </right>
      <top style="thick">
        <color indexed="12"/>
      </top>
      <bottom style="thin">
        <color indexed="64"/>
      </bottom>
      <diagonal/>
    </border>
    <border>
      <left style="thick">
        <color indexed="12"/>
      </left>
      <right style="thick">
        <color indexed="12"/>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ck">
        <color indexed="12"/>
      </left>
      <right style="thick">
        <color indexed="12"/>
      </right>
      <top style="thin">
        <color indexed="64"/>
      </top>
      <bottom style="thick">
        <color indexed="12"/>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8"/>
      </left>
      <right style="thick">
        <color indexed="8"/>
      </right>
      <top style="thin">
        <color indexed="64"/>
      </top>
      <bottom/>
      <diagonal/>
    </border>
    <border>
      <left style="thin">
        <color indexed="8"/>
      </left>
      <right style="thick">
        <color indexed="8"/>
      </right>
      <top/>
      <bottom style="thick">
        <color indexed="8"/>
      </bottom>
      <diagonal/>
    </border>
    <border>
      <left style="thick">
        <color indexed="8"/>
      </left>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right style="thin">
        <color indexed="64"/>
      </right>
      <top style="thin">
        <color indexed="8"/>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bottom style="thin">
        <color indexed="64"/>
      </bottom>
      <diagonal/>
    </border>
    <border>
      <left style="thin">
        <color theme="1"/>
      </left>
      <right style="thin">
        <color theme="1"/>
      </right>
      <top style="thin">
        <color theme="1"/>
      </top>
      <bottom style="thin">
        <color theme="1"/>
      </bottom>
      <diagonal/>
    </border>
    <border>
      <left style="thin">
        <color indexed="55"/>
      </left>
      <right style="thin">
        <color indexed="55"/>
      </right>
      <top style="thin">
        <color indexed="55"/>
      </top>
      <bottom/>
      <diagonal/>
    </border>
    <border>
      <left style="thin">
        <color indexed="8"/>
      </left>
      <right style="thin">
        <color indexed="8"/>
      </right>
      <top style="thin">
        <color indexed="64"/>
      </top>
      <bottom style="thin">
        <color indexed="64"/>
      </bottom>
      <diagonal/>
    </border>
    <border>
      <left style="thin">
        <color indexed="64"/>
      </left>
      <right/>
      <top style="thin">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right style="thin">
        <color indexed="64"/>
      </right>
      <top style="medium">
        <color rgb="FFFF0000"/>
      </top>
      <bottom/>
      <diagonal/>
    </border>
    <border>
      <left style="thin">
        <color indexed="64"/>
      </left>
      <right style="medium">
        <color rgb="FFFF0000"/>
      </right>
      <top style="medium">
        <color rgb="FFFF0000"/>
      </top>
      <bottom/>
      <diagonal/>
    </border>
    <border>
      <left style="medium">
        <color rgb="FFFF0000"/>
      </left>
      <right style="thin">
        <color indexed="64"/>
      </right>
      <top style="thin">
        <color indexed="64"/>
      </top>
      <bottom style="double">
        <color indexed="64"/>
      </bottom>
      <diagonal/>
    </border>
    <border>
      <left style="thin">
        <color indexed="64"/>
      </left>
      <right style="medium">
        <color rgb="FFFF0000"/>
      </right>
      <top/>
      <bottom/>
      <diagonal/>
    </border>
    <border>
      <left style="medium">
        <color rgb="FFFF0000"/>
      </left>
      <right style="thin">
        <color indexed="64"/>
      </right>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thin">
        <color theme="1"/>
      </right>
      <top style="thin">
        <color indexed="64"/>
      </top>
      <bottom style="medium">
        <color rgb="FFFF0000"/>
      </bottom>
      <diagonal/>
    </border>
    <border>
      <left/>
      <right style="thin">
        <color indexed="64"/>
      </right>
      <top style="thin">
        <color indexed="64"/>
      </top>
      <bottom style="medium">
        <color rgb="FFFF0000"/>
      </bottom>
      <diagonal/>
    </border>
    <border>
      <left/>
      <right style="thin">
        <color indexed="64"/>
      </right>
      <top/>
      <bottom style="medium">
        <color rgb="FFFF0000"/>
      </bottom>
      <diagonal/>
    </border>
    <border>
      <left style="thin">
        <color indexed="64"/>
      </left>
      <right style="medium">
        <color rgb="FFFF0000"/>
      </right>
      <top style="thin">
        <color indexed="64"/>
      </top>
      <bottom style="medium">
        <color rgb="FFFF0000"/>
      </bottom>
      <diagonal/>
    </border>
  </borders>
  <cellStyleXfs count="6">
    <xf numFmtId="0" fontId="0" fillId="0" borderId="0"/>
    <xf numFmtId="41" fontId="3" fillId="0" borderId="0" applyFont="0" applyFill="0" applyBorder="0" applyAlignment="0" applyProtection="0"/>
    <xf numFmtId="0" fontId="3" fillId="0" borderId="0"/>
    <xf numFmtId="0" fontId="3" fillId="0" borderId="0">
      <alignment vertical="center"/>
    </xf>
    <xf numFmtId="0" fontId="3" fillId="0" borderId="0">
      <alignment vertical="center"/>
    </xf>
    <xf numFmtId="0" fontId="2" fillId="0" borderId="0">
      <alignment vertical="center"/>
    </xf>
  </cellStyleXfs>
  <cellXfs count="545">
    <xf numFmtId="0" fontId="0" fillId="0" borderId="0" xfId="0"/>
    <xf numFmtId="0" fontId="5" fillId="0" borderId="0" xfId="0" applyFont="1" applyAlignment="1">
      <alignment horizontal="center" vertical="center"/>
    </xf>
    <xf numFmtId="0" fontId="8" fillId="0" borderId="0" xfId="0" applyFont="1" applyAlignment="1">
      <alignment vertical="center"/>
    </xf>
    <xf numFmtId="0" fontId="0" fillId="0" borderId="0" xfId="0" applyAlignment="1">
      <alignment horizontal="center"/>
    </xf>
    <xf numFmtId="0" fontId="13" fillId="0" borderId="0" xfId="0" applyFont="1" applyAlignment="1">
      <alignment vertical="center"/>
    </xf>
    <xf numFmtId="41" fontId="9" fillId="2" borderId="1" xfId="0" applyNumberFormat="1" applyFont="1" applyFill="1" applyBorder="1" applyAlignment="1">
      <alignment horizontal="center" vertical="center"/>
    </xf>
    <xf numFmtId="41" fontId="3" fillId="0" borderId="1" xfId="0" applyNumberFormat="1" applyFont="1" applyBorder="1" applyAlignment="1">
      <alignment horizontal="center" vertical="center"/>
    </xf>
    <xf numFmtId="41" fontId="3" fillId="0" borderId="1" xfId="0" applyNumberFormat="1" applyFont="1" applyBorder="1" applyAlignment="1">
      <alignment horizontal="center" vertical="center" wrapText="1"/>
    </xf>
    <xf numFmtId="41" fontId="2" fillId="0" borderId="1" xfId="0" applyNumberFormat="1" applyFont="1" applyBorder="1" applyAlignment="1">
      <alignment horizontal="center" vertical="center"/>
    </xf>
    <xf numFmtId="41" fontId="2" fillId="0" borderId="1" xfId="0" applyNumberFormat="1" applyFont="1" applyBorder="1" applyAlignment="1">
      <alignment horizontal="center" vertical="center" wrapText="1"/>
    </xf>
    <xf numFmtId="41" fontId="0" fillId="0" borderId="0" xfId="0" applyNumberFormat="1" applyAlignment="1">
      <alignment vertical="center"/>
    </xf>
    <xf numFmtId="41" fontId="6" fillId="0" borderId="0" xfId="0" applyNumberFormat="1" applyFont="1" applyFill="1" applyBorder="1" applyAlignment="1">
      <alignment horizontal="center" vertical="center"/>
    </xf>
    <xf numFmtId="41" fontId="14" fillId="0" borderId="0" xfId="0" applyNumberFormat="1" applyFont="1" applyAlignment="1">
      <alignment vertical="center"/>
    </xf>
    <xf numFmtId="41" fontId="11" fillId="0" borderId="0" xfId="0" applyNumberFormat="1" applyFont="1" applyAlignment="1">
      <alignment vertical="center"/>
    </xf>
    <xf numFmtId="41" fontId="6" fillId="0" borderId="0" xfId="0" applyNumberFormat="1" applyFont="1" applyAlignment="1">
      <alignment horizontal="center" vertical="center"/>
    </xf>
    <xf numFmtId="41" fontId="5" fillId="0" borderId="0" xfId="0" applyNumberFormat="1" applyFont="1" applyAlignment="1">
      <alignment horizontal="center" vertical="center"/>
    </xf>
    <xf numFmtId="41" fontId="12" fillId="0" borderId="0" xfId="0" applyNumberFormat="1" applyFont="1" applyAlignment="1">
      <alignment horizontal="center" vertical="center"/>
    </xf>
    <xf numFmtId="41" fontId="3" fillId="3" borderId="1" xfId="0" applyNumberFormat="1" applyFont="1" applyFill="1" applyBorder="1" applyAlignment="1">
      <alignment horizontal="center" vertical="center"/>
    </xf>
    <xf numFmtId="41" fontId="9" fillId="2" borderId="1" xfId="0" applyNumberFormat="1" applyFont="1" applyFill="1" applyBorder="1" applyAlignment="1">
      <alignment horizontal="centerContinuous" vertical="center"/>
    </xf>
    <xf numFmtId="41" fontId="9" fillId="2" borderId="1" xfId="0" applyNumberFormat="1" applyFont="1" applyFill="1" applyBorder="1" applyAlignment="1">
      <alignment horizontal="right" vertical="center"/>
    </xf>
    <xf numFmtId="41" fontId="19" fillId="0" borderId="0" xfId="0" applyNumberFormat="1" applyFont="1" applyAlignment="1">
      <alignment horizontal="right" vertical="center"/>
    </xf>
    <xf numFmtId="41" fontId="18" fillId="0" borderId="0" xfId="0" applyNumberFormat="1" applyFont="1" applyAlignment="1">
      <alignment horizontal="right" vertical="center"/>
    </xf>
    <xf numFmtId="41" fontId="5" fillId="4" borderId="0" xfId="0" applyNumberFormat="1" applyFont="1" applyFill="1" applyAlignment="1">
      <alignment horizontal="center" vertical="center"/>
    </xf>
    <xf numFmtId="41" fontId="9" fillId="0" borderId="1" xfId="0" applyNumberFormat="1" applyFont="1" applyFill="1" applyBorder="1" applyAlignment="1">
      <alignment horizontal="center" vertical="center"/>
    </xf>
    <xf numFmtId="0" fontId="5" fillId="0" borderId="0" xfId="0" applyFont="1" applyFill="1" applyAlignment="1">
      <alignment horizontal="center" vertical="center"/>
    </xf>
    <xf numFmtId="41" fontId="20" fillId="5" borderId="1" xfId="0" applyNumberFormat="1" applyFont="1" applyFill="1" applyBorder="1" applyAlignment="1">
      <alignment horizontal="center" vertical="center"/>
    </xf>
    <xf numFmtId="41" fontId="20" fillId="5" borderId="1" xfId="0" quotePrefix="1" applyNumberFormat="1" applyFont="1" applyFill="1" applyBorder="1" applyAlignment="1">
      <alignment horizontal="center" vertical="center" wrapText="1"/>
    </xf>
    <xf numFmtId="41" fontId="21" fillId="0" borderId="0" xfId="0" applyNumberFormat="1" applyFont="1" applyAlignment="1">
      <alignment horizontal="center" vertical="center"/>
    </xf>
    <xf numFmtId="41" fontId="5" fillId="0" borderId="0" xfId="0" applyNumberFormat="1" applyFont="1" applyFill="1" applyAlignment="1">
      <alignment horizontal="center" vertical="center"/>
    </xf>
    <xf numFmtId="41" fontId="2" fillId="0" borderId="1" xfId="0" applyNumberFormat="1" applyFont="1" applyFill="1" applyBorder="1" applyAlignment="1">
      <alignment horizontal="center" vertical="center"/>
    </xf>
    <xf numFmtId="41" fontId="13" fillId="0" borderId="0" xfId="0" applyNumberFormat="1" applyFont="1" applyAlignment="1">
      <alignment vertical="center"/>
    </xf>
    <xf numFmtId="41" fontId="18" fillId="0" borderId="0" xfId="0" applyNumberFormat="1" applyFont="1" applyFill="1" applyAlignment="1">
      <alignment horizontal="right" vertical="center"/>
    </xf>
    <xf numFmtId="41" fontId="3" fillId="0" borderId="1" xfId="0" applyNumberFormat="1" applyFont="1" applyBorder="1" applyAlignment="1">
      <alignment horizontal="centerContinuous" vertical="center"/>
    </xf>
    <xf numFmtId="41" fontId="2" fillId="2" borderId="1" xfId="0" applyNumberFormat="1" applyFont="1" applyFill="1" applyBorder="1" applyAlignment="1">
      <alignment horizontal="center" vertical="center"/>
    </xf>
    <xf numFmtId="41" fontId="9" fillId="0" borderId="0" xfId="0" applyNumberFormat="1" applyFont="1" applyAlignment="1">
      <alignment vertical="center"/>
    </xf>
    <xf numFmtId="41" fontId="0" fillId="0" borderId="0" xfId="0" applyNumberFormat="1"/>
    <xf numFmtId="41" fontId="2" fillId="0" borderId="1" xfId="0" applyNumberFormat="1" applyFont="1" applyFill="1" applyBorder="1" applyAlignment="1">
      <alignment horizontal="centerContinuous" vertical="center"/>
    </xf>
    <xf numFmtId="41" fontId="5" fillId="5" borderId="0" xfId="0" applyNumberFormat="1" applyFont="1" applyFill="1" applyAlignment="1">
      <alignment horizontal="center" vertical="center"/>
    </xf>
    <xf numFmtId="41" fontId="3" fillId="0" borderId="1" xfId="0" applyNumberFormat="1" applyFont="1" applyFill="1" applyBorder="1" applyAlignment="1">
      <alignment horizontal="center" vertical="center"/>
    </xf>
    <xf numFmtId="41" fontId="8" fillId="0" borderId="0" xfId="0" applyNumberFormat="1" applyFont="1" applyAlignment="1">
      <alignment vertical="center"/>
    </xf>
    <xf numFmtId="41" fontId="0" fillId="0" borderId="0" xfId="0" applyNumberFormat="1" applyAlignment="1">
      <alignment horizontal="center"/>
    </xf>
    <xf numFmtId="41" fontId="9" fillId="0" borderId="0" xfId="0" applyNumberFormat="1" applyFont="1"/>
    <xf numFmtId="41" fontId="9" fillId="0" borderId="0" xfId="0" applyNumberFormat="1" applyFont="1" applyFill="1"/>
    <xf numFmtId="41" fontId="17" fillId="0" borderId="0" xfId="0" applyNumberFormat="1" applyFont="1" applyAlignment="1">
      <alignment vertical="center"/>
    </xf>
    <xf numFmtId="41" fontId="4" fillId="3" borderId="1" xfId="0" applyNumberFormat="1" applyFont="1" applyFill="1" applyBorder="1" applyAlignment="1">
      <alignment horizontal="center" vertical="center" wrapText="1"/>
    </xf>
    <xf numFmtId="41" fontId="3" fillId="0" borderId="1" xfId="0" applyNumberFormat="1" applyFont="1" applyBorder="1" applyAlignment="1">
      <alignment horizontal="right" vertical="center"/>
    </xf>
    <xf numFmtId="41" fontId="8" fillId="0" borderId="0" xfId="0" applyNumberFormat="1" applyFont="1" applyAlignment="1">
      <alignment horizontal="center" vertical="center"/>
    </xf>
    <xf numFmtId="41" fontId="0" fillId="0" borderId="0" xfId="0" applyNumberFormat="1" applyAlignment="1">
      <alignment horizontal="center" vertical="center"/>
    </xf>
    <xf numFmtId="41" fontId="3" fillId="0" borderId="1" xfId="0" applyNumberFormat="1" applyFont="1" applyFill="1" applyBorder="1" applyAlignment="1">
      <alignment horizontal="right" vertical="center"/>
    </xf>
    <xf numFmtId="41" fontId="7" fillId="0" borderId="0" xfId="0" applyNumberFormat="1" applyFont="1" applyAlignment="1">
      <alignment horizontal="center" vertical="center"/>
    </xf>
    <xf numFmtId="41" fontId="11" fillId="0" borderId="1" xfId="0" applyNumberFormat="1" applyFont="1" applyFill="1" applyBorder="1" applyAlignment="1">
      <alignment vertical="center"/>
    </xf>
    <xf numFmtId="41" fontId="7" fillId="0" borderId="0" xfId="0" applyNumberFormat="1" applyFont="1" applyFill="1" applyAlignment="1">
      <alignment horizontal="center" vertical="center"/>
    </xf>
    <xf numFmtId="41" fontId="3" fillId="0" borderId="1" xfId="0" applyNumberFormat="1" applyFont="1" applyFill="1" applyBorder="1" applyAlignment="1">
      <alignment horizontal="center" vertical="center" wrapText="1"/>
    </xf>
    <xf numFmtId="41" fontId="3" fillId="4" borderId="1" xfId="0" applyNumberFormat="1" applyFont="1" applyFill="1" applyBorder="1" applyAlignment="1">
      <alignment horizontal="center" vertical="center" wrapText="1"/>
    </xf>
    <xf numFmtId="41" fontId="3" fillId="4" borderId="1" xfId="0" applyNumberFormat="1" applyFont="1" applyFill="1" applyBorder="1" applyAlignment="1">
      <alignment horizontal="center" vertical="center"/>
    </xf>
    <xf numFmtId="41" fontId="3" fillId="0" borderId="1" xfId="0" applyNumberFormat="1" applyFont="1" applyFill="1" applyBorder="1" applyAlignment="1">
      <alignment horizontal="centerContinuous" vertical="center"/>
    </xf>
    <xf numFmtId="41" fontId="3" fillId="0" borderId="0" xfId="0" applyNumberFormat="1" applyFont="1" applyFill="1"/>
    <xf numFmtId="41" fontId="22" fillId="0" borderId="0" xfId="0" applyNumberFormat="1" applyFont="1" applyAlignment="1">
      <alignment horizontal="center" vertical="center"/>
    </xf>
    <xf numFmtId="41" fontId="23" fillId="2" borderId="1" xfId="0" applyNumberFormat="1" applyFont="1" applyFill="1" applyBorder="1" applyAlignment="1">
      <alignment horizontal="center" vertical="center"/>
    </xf>
    <xf numFmtId="41" fontId="11" fillId="0" borderId="1" xfId="0" applyNumberFormat="1" applyFont="1" applyFill="1" applyBorder="1" applyAlignment="1">
      <alignment horizontal="center" vertical="center"/>
    </xf>
    <xf numFmtId="41" fontId="24" fillId="5" borderId="1" xfId="0" applyNumberFormat="1" applyFont="1" applyFill="1" applyBorder="1" applyAlignment="1">
      <alignment horizontal="center" vertical="center"/>
    </xf>
    <xf numFmtId="41" fontId="0" fillId="0" borderId="0" xfId="0" applyNumberFormat="1" applyFill="1" applyAlignment="1">
      <alignment vertical="center"/>
    </xf>
    <xf numFmtId="41" fontId="11" fillId="2" borderId="1" xfId="0" applyNumberFormat="1" applyFont="1" applyFill="1" applyBorder="1" applyAlignment="1">
      <alignment horizontal="center" vertical="center" wrapText="1"/>
    </xf>
    <xf numFmtId="41" fontId="11" fillId="0" borderId="0" xfId="0" applyNumberFormat="1" applyFont="1" applyFill="1" applyAlignment="1">
      <alignment horizontal="center" vertical="center"/>
    </xf>
    <xf numFmtId="41" fontId="24" fillId="0" borderId="0" xfId="0" applyNumberFormat="1" applyFont="1" applyFill="1" applyAlignment="1">
      <alignment horizontal="center" vertical="center"/>
    </xf>
    <xf numFmtId="41" fontId="11" fillId="0" borderId="0" xfId="0" applyNumberFormat="1" applyFont="1" applyFill="1" applyAlignment="1">
      <alignment vertical="center"/>
    </xf>
    <xf numFmtId="41" fontId="11" fillId="0" borderId="1" xfId="0" applyNumberFormat="1" applyFont="1" applyFill="1" applyBorder="1" applyAlignment="1">
      <alignment horizontal="center" vertical="center" wrapText="1"/>
    </xf>
    <xf numFmtId="41" fontId="11" fillId="6" borderId="1" xfId="0" applyNumberFormat="1" applyFont="1" applyFill="1" applyBorder="1" applyAlignment="1">
      <alignment horizontal="center" vertical="center" wrapText="1"/>
    </xf>
    <xf numFmtId="41" fontId="23" fillId="6" borderId="1" xfId="0" applyNumberFormat="1" applyFont="1" applyFill="1" applyBorder="1" applyAlignment="1">
      <alignment horizontal="center" vertical="center" wrapText="1"/>
    </xf>
    <xf numFmtId="41" fontId="9" fillId="0" borderId="0" xfId="0" applyNumberFormat="1" applyFont="1" applyBorder="1" applyAlignment="1">
      <alignment horizontal="center" vertical="center"/>
    </xf>
    <xf numFmtId="41" fontId="23" fillId="6" borderId="2" xfId="0" applyNumberFormat="1" applyFont="1" applyFill="1" applyBorder="1" applyAlignment="1">
      <alignment horizontal="center" vertical="center" wrapText="1"/>
    </xf>
    <xf numFmtId="41" fontId="3" fillId="0" borderId="0" xfId="0" applyNumberFormat="1" applyFont="1" applyAlignment="1">
      <alignment horizontal="center" vertical="center"/>
    </xf>
    <xf numFmtId="41" fontId="9" fillId="0" borderId="0" xfId="0" applyNumberFormat="1" applyFont="1" applyAlignment="1">
      <alignment horizontal="center" vertical="center"/>
    </xf>
    <xf numFmtId="41" fontId="10" fillId="0" borderId="0" xfId="0" applyNumberFormat="1" applyFont="1" applyAlignment="1">
      <alignment horizontal="center" vertical="center"/>
    </xf>
    <xf numFmtId="41" fontId="11" fillId="6" borderId="2" xfId="0" applyNumberFormat="1" applyFont="1" applyFill="1" applyBorder="1" applyAlignment="1">
      <alignment horizontal="center" vertical="center" wrapText="1"/>
    </xf>
    <xf numFmtId="41" fontId="23" fillId="2" borderId="2" xfId="0" applyNumberFormat="1" applyFont="1" applyFill="1" applyBorder="1" applyAlignment="1">
      <alignment horizontal="center" vertical="center" wrapText="1"/>
    </xf>
    <xf numFmtId="41" fontId="11" fillId="2" borderId="2" xfId="0" applyNumberFormat="1" applyFont="1" applyFill="1" applyBorder="1" applyAlignment="1">
      <alignment horizontal="center" vertical="center" wrapText="1"/>
    </xf>
    <xf numFmtId="41" fontId="11" fillId="2" borderId="3" xfId="0" applyNumberFormat="1" applyFont="1" applyFill="1" applyBorder="1" applyAlignment="1">
      <alignment horizontal="center" vertical="center" wrapText="1"/>
    </xf>
    <xf numFmtId="41" fontId="27" fillId="0" borderId="1" xfId="0" applyNumberFormat="1" applyFont="1" applyBorder="1" applyAlignment="1">
      <alignment horizontal="center" vertical="center"/>
    </xf>
    <xf numFmtId="41" fontId="17" fillId="0" borderId="0" xfId="0" applyNumberFormat="1" applyFont="1" applyAlignment="1">
      <alignment horizontal="center" vertical="center"/>
    </xf>
    <xf numFmtId="41" fontId="9" fillId="0" borderId="0" xfId="0" applyNumberFormat="1" applyFont="1" applyFill="1" applyAlignment="1">
      <alignment vertical="center"/>
    </xf>
    <xf numFmtId="41" fontId="0" fillId="0" borderId="1" xfId="0" applyNumberFormat="1" applyFill="1" applyBorder="1" applyAlignment="1">
      <alignment vertical="center"/>
    </xf>
    <xf numFmtId="41" fontId="9" fillId="0" borderId="1" xfId="0" applyNumberFormat="1" applyFont="1" applyFill="1" applyBorder="1" applyAlignment="1">
      <alignment vertical="center"/>
    </xf>
    <xf numFmtId="0" fontId="9" fillId="0" borderId="0" xfId="0" applyFont="1" applyFill="1" applyAlignment="1">
      <alignment vertical="center"/>
    </xf>
    <xf numFmtId="0" fontId="12" fillId="0" borderId="0" xfId="0" applyNumberFormat="1" applyFont="1" applyAlignment="1">
      <alignment horizontal="center" vertical="center" wrapText="1"/>
    </xf>
    <xf numFmtId="176" fontId="12" fillId="0" borderId="0" xfId="0" applyNumberFormat="1" applyFont="1" applyAlignment="1">
      <alignment horizontal="center" vertical="center" wrapText="1"/>
    </xf>
    <xf numFmtId="0" fontId="12" fillId="0" borderId="0" xfId="0" applyNumberFormat="1" applyFont="1" applyAlignment="1">
      <alignment horizontal="left" vertical="center" wrapText="1" shrinkToFit="1"/>
    </xf>
    <xf numFmtId="176" fontId="12" fillId="0" borderId="0" xfId="0" applyNumberFormat="1" applyFont="1" applyAlignment="1">
      <alignment horizontal="left" vertical="center" wrapText="1"/>
    </xf>
    <xf numFmtId="0" fontId="15" fillId="0" borderId="0" xfId="0" applyNumberFormat="1" applyFont="1" applyAlignment="1">
      <alignment vertical="center" wrapText="1"/>
    </xf>
    <xf numFmtId="176" fontId="15" fillId="0" borderId="0" xfId="0" applyNumberFormat="1" applyFont="1" applyAlignment="1">
      <alignment horizontal="center" vertical="center" wrapText="1"/>
    </xf>
    <xf numFmtId="0" fontId="15" fillId="0" borderId="0" xfId="0" applyNumberFormat="1" applyFont="1" applyAlignment="1">
      <alignment horizontal="center" vertical="center" wrapText="1"/>
    </xf>
    <xf numFmtId="176" fontId="15" fillId="0" borderId="0" xfId="0" applyNumberFormat="1" applyFont="1" applyAlignment="1">
      <alignment horizontal="left" vertical="center" wrapText="1"/>
    </xf>
    <xf numFmtId="176" fontId="26" fillId="0" borderId="0" xfId="0" applyNumberFormat="1" applyFont="1" applyAlignment="1">
      <alignment vertical="center" wrapText="1"/>
    </xf>
    <xf numFmtId="176" fontId="15" fillId="0" borderId="0" xfId="0" applyNumberFormat="1" applyFont="1" applyAlignment="1">
      <alignment vertical="center" wrapText="1"/>
    </xf>
    <xf numFmtId="41" fontId="31" fillId="5" borderId="1" xfId="0" applyNumberFormat="1" applyFont="1" applyFill="1" applyBorder="1" applyAlignment="1">
      <alignment horizontal="center" vertical="center"/>
    </xf>
    <xf numFmtId="41" fontId="0" fillId="0" borderId="1" xfId="0" applyNumberFormat="1" applyBorder="1" applyAlignment="1">
      <alignment vertical="center"/>
    </xf>
    <xf numFmtId="41" fontId="3" fillId="0" borderId="0" xfId="0" applyNumberFormat="1" applyFont="1" applyAlignment="1">
      <alignment horizontal="center"/>
    </xf>
    <xf numFmtId="41" fontId="20" fillId="5" borderId="4" xfId="0" quotePrefix="1" applyNumberFormat="1" applyFont="1" applyFill="1" applyBorder="1" applyAlignment="1">
      <alignment horizontal="center" vertical="center" wrapText="1"/>
    </xf>
    <xf numFmtId="41" fontId="23" fillId="2" borderId="5" xfId="0" applyNumberFormat="1" applyFont="1" applyFill="1" applyBorder="1" applyAlignment="1">
      <alignment horizontal="center" vertical="center"/>
    </xf>
    <xf numFmtId="0" fontId="3" fillId="0" borderId="0" xfId="3">
      <alignment vertical="center"/>
    </xf>
    <xf numFmtId="0" fontId="34" fillId="0" borderId="0" xfId="3" applyFont="1" applyAlignment="1">
      <alignment horizontal="center" vertical="center"/>
    </xf>
    <xf numFmtId="0" fontId="36" fillId="0" borderId="0" xfId="3" applyFont="1" applyBorder="1" applyAlignment="1">
      <alignment horizontal="center" vertical="center" wrapText="1"/>
    </xf>
    <xf numFmtId="0" fontId="34" fillId="0" borderId="0" xfId="3" applyFont="1" applyAlignment="1">
      <alignment horizontal="justify" vertical="center"/>
    </xf>
    <xf numFmtId="0" fontId="3" fillId="0" borderId="0" xfId="0" applyFont="1" applyBorder="1" applyAlignment="1">
      <alignment horizontal="center"/>
    </xf>
    <xf numFmtId="41" fontId="3" fillId="0" borderId="0" xfId="0" applyNumberFormat="1" applyFont="1" applyAlignment="1">
      <alignment horizontal="right"/>
    </xf>
    <xf numFmtId="0" fontId="7" fillId="0" borderId="0" xfId="0" applyFont="1" applyAlignment="1">
      <alignment vertical="center"/>
    </xf>
    <xf numFmtId="41" fontId="7" fillId="0" borderId="0" xfId="0" applyNumberFormat="1" applyFont="1" applyBorder="1" applyAlignment="1">
      <alignment horizontal="right" vertical="center"/>
    </xf>
    <xf numFmtId="41" fontId="7" fillId="0" borderId="0" xfId="0" applyNumberFormat="1" applyFont="1" applyBorder="1" applyAlignment="1">
      <alignment horizontal="center" vertical="center"/>
    </xf>
    <xf numFmtId="0" fontId="32" fillId="0" borderId="0" xfId="0" applyFont="1"/>
    <xf numFmtId="41" fontId="32" fillId="0" borderId="0" xfId="0" applyNumberFormat="1" applyFont="1" applyAlignment="1">
      <alignment horizontal="right"/>
    </xf>
    <xf numFmtId="41" fontId="32" fillId="0" borderId="0" xfId="0" applyNumberFormat="1" applyFont="1" applyAlignment="1">
      <alignment horizontal="center"/>
    </xf>
    <xf numFmtId="176" fontId="3" fillId="0" borderId="0" xfId="0" applyNumberFormat="1" applyFont="1" applyAlignment="1">
      <alignment horizontal="center" vertical="center" wrapText="1"/>
    </xf>
    <xf numFmtId="0" fontId="3" fillId="0" borderId="0" xfId="2" applyAlignment="1">
      <alignment horizontal="center" vertical="center"/>
    </xf>
    <xf numFmtId="0" fontId="3" fillId="0" borderId="0" xfId="2" applyAlignment="1">
      <alignment vertical="center"/>
    </xf>
    <xf numFmtId="0" fontId="3" fillId="0" borderId="0" xfId="2" applyAlignment="1">
      <alignment horizontal="left" vertical="center" wrapText="1"/>
    </xf>
    <xf numFmtId="0" fontId="13" fillId="0" borderId="0" xfId="2" applyFont="1" applyAlignment="1">
      <alignment vertical="center"/>
    </xf>
    <xf numFmtId="0" fontId="11" fillId="0" borderId="0" xfId="2" applyFont="1" applyAlignment="1">
      <alignment horizontal="center" vertical="center"/>
    </xf>
    <xf numFmtId="0" fontId="11" fillId="0" borderId="0" xfId="2" applyFont="1" applyAlignment="1">
      <alignment vertical="center"/>
    </xf>
    <xf numFmtId="0" fontId="11" fillId="0" borderId="0" xfId="2" applyFont="1" applyAlignment="1">
      <alignment horizontal="left" vertical="center" wrapText="1"/>
    </xf>
    <xf numFmtId="0" fontId="5" fillId="0" borderId="0" xfId="2" applyFont="1" applyAlignment="1">
      <alignment horizontal="center" vertical="center"/>
    </xf>
    <xf numFmtId="0" fontId="3" fillId="3" borderId="1" xfId="2" applyFont="1" applyFill="1" applyBorder="1" applyAlignment="1">
      <alignment horizontal="center" vertical="center" wrapText="1"/>
    </xf>
    <xf numFmtId="0" fontId="3" fillId="3" borderId="1" xfId="2" applyFont="1" applyFill="1" applyBorder="1" applyAlignment="1">
      <alignment horizontal="center" vertical="center"/>
    </xf>
    <xf numFmtId="0" fontId="20" fillId="5" borderId="1" xfId="2" applyFont="1" applyFill="1" applyBorder="1" applyAlignment="1">
      <alignment horizontal="center" vertical="center" wrapText="1"/>
    </xf>
    <xf numFmtId="0" fontId="20" fillId="5" borderId="1" xfId="2" applyFont="1" applyFill="1" applyBorder="1" applyAlignment="1">
      <alignment horizontal="left" vertical="center" wrapText="1"/>
    </xf>
    <xf numFmtId="0" fontId="9" fillId="0" borderId="0" xfId="2" applyFont="1" applyAlignment="1">
      <alignment horizontal="center" vertical="center"/>
    </xf>
    <xf numFmtId="0" fontId="3" fillId="0" borderId="0" xfId="2" applyFont="1" applyAlignment="1">
      <alignment horizontal="center" vertical="center"/>
    </xf>
    <xf numFmtId="0" fontId="0" fillId="3" borderId="1" xfId="0" applyFill="1" applyBorder="1" applyAlignment="1">
      <alignment horizontal="center" vertical="center" wrapText="1"/>
    </xf>
    <xf numFmtId="0" fontId="34" fillId="0" borderId="0" xfId="3" applyFont="1" applyBorder="1" applyAlignment="1">
      <alignment horizontal="justify" vertical="center" wrapText="1"/>
    </xf>
    <xf numFmtId="41" fontId="2" fillId="0" borderId="1" xfId="0" applyNumberFormat="1" applyFont="1" applyBorder="1" applyAlignment="1">
      <alignment horizontal="right" vertical="center"/>
    </xf>
    <xf numFmtId="41" fontId="15" fillId="0" borderId="0" xfId="0" applyNumberFormat="1" applyFont="1" applyAlignment="1">
      <alignment vertical="center"/>
    </xf>
    <xf numFmtId="41" fontId="18" fillId="0" borderId="0" xfId="0" applyNumberFormat="1" applyFont="1" applyAlignment="1">
      <alignment horizontal="center" vertical="center"/>
    </xf>
    <xf numFmtId="41" fontId="11" fillId="0" borderId="0" xfId="0" applyNumberFormat="1" applyFont="1" applyAlignment="1">
      <alignment horizontal="center" vertical="center"/>
    </xf>
    <xf numFmtId="0" fontId="3" fillId="0" borderId="0" xfId="2" applyAlignment="1">
      <alignment vertical="center" wrapText="1"/>
    </xf>
    <xf numFmtId="0" fontId="11" fillId="0" borderId="0" xfId="2" applyFont="1" applyAlignment="1">
      <alignment vertical="center" wrapText="1"/>
    </xf>
    <xf numFmtId="41" fontId="11" fillId="0" borderId="1" xfId="0" applyNumberFormat="1" applyFont="1" applyBorder="1" applyAlignment="1">
      <alignment horizontal="centerContinuous" vertical="center" shrinkToFit="1"/>
    </xf>
    <xf numFmtId="41" fontId="3" fillId="3" borderId="6" xfId="0" applyNumberFormat="1" applyFont="1" applyFill="1" applyBorder="1" applyAlignment="1">
      <alignment horizontal="center" vertical="center" wrapText="1"/>
    </xf>
    <xf numFmtId="41" fontId="20" fillId="5" borderId="1" xfId="1" applyFont="1" applyFill="1" applyBorder="1" applyAlignment="1">
      <alignment horizontal="center" vertical="center"/>
    </xf>
    <xf numFmtId="41" fontId="24" fillId="5" borderId="1" xfId="0" applyNumberFormat="1" applyFont="1" applyFill="1" applyBorder="1" applyAlignment="1">
      <alignment horizontal="center" vertical="center" wrapText="1"/>
    </xf>
    <xf numFmtId="41" fontId="20" fillId="5" borderId="4" xfId="0" applyNumberFormat="1" applyFont="1" applyFill="1" applyBorder="1" applyAlignment="1">
      <alignment horizontal="center" vertical="center"/>
    </xf>
    <xf numFmtId="41" fontId="3" fillId="3" borderId="6" xfId="0" applyNumberFormat="1" applyFont="1" applyFill="1" applyBorder="1" applyAlignment="1">
      <alignment horizontal="center" vertical="center"/>
    </xf>
    <xf numFmtId="41" fontId="3" fillId="3" borderId="7" xfId="0" applyNumberFormat="1" applyFont="1" applyFill="1" applyBorder="1" applyAlignment="1">
      <alignment horizontal="center" vertical="center"/>
    </xf>
    <xf numFmtId="41" fontId="0" fillId="3" borderId="6" xfId="0" applyNumberFormat="1" applyFill="1" applyBorder="1" applyAlignment="1">
      <alignment horizontal="center" vertical="center" wrapText="1"/>
    </xf>
    <xf numFmtId="41" fontId="3" fillId="3" borderId="6" xfId="0" applyNumberFormat="1" applyFont="1" applyFill="1" applyBorder="1" applyAlignment="1">
      <alignment horizontal="center" vertical="center" shrinkToFit="1"/>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177" fontId="2" fillId="2" borderId="1" xfId="1" applyNumberFormat="1" applyFont="1" applyFill="1" applyBorder="1" applyAlignment="1">
      <alignment horizontal="center" vertical="center"/>
    </xf>
    <xf numFmtId="177" fontId="2" fillId="0" borderId="1" xfId="1" applyNumberFormat="1" applyFont="1" applyBorder="1" applyAlignment="1">
      <alignment horizontal="center" vertical="center"/>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0" xfId="0" applyFont="1" applyAlignment="1">
      <alignment horizontal="right"/>
    </xf>
    <xf numFmtId="41" fontId="24" fillId="5" borderId="8" xfId="0" applyNumberFormat="1" applyFont="1" applyFill="1" applyBorder="1" applyAlignment="1">
      <alignment horizontal="center" vertical="center" wrapText="1"/>
    </xf>
    <xf numFmtId="41" fontId="24" fillId="5" borderId="5" xfId="0" applyNumberFormat="1" applyFont="1" applyFill="1" applyBorder="1" applyAlignment="1">
      <alignment horizontal="center" vertical="center" wrapText="1"/>
    </xf>
    <xf numFmtId="180" fontId="24" fillId="5" borderId="1" xfId="0" applyNumberFormat="1" applyFont="1" applyFill="1" applyBorder="1" applyAlignment="1">
      <alignment horizontal="right" vertical="center" wrapText="1"/>
    </xf>
    <xf numFmtId="41" fontId="2" fillId="0" borderId="0" xfId="0" applyNumberFormat="1" applyFont="1" applyAlignment="1">
      <alignment vertical="center"/>
    </xf>
    <xf numFmtId="41" fontId="2" fillId="0" borderId="0" xfId="0" applyNumberFormat="1" applyFont="1" applyFill="1" applyAlignment="1">
      <alignment vertical="center"/>
    </xf>
    <xf numFmtId="0" fontId="0" fillId="0" borderId="0" xfId="0" applyNumberFormat="1" applyFont="1" applyAlignment="1">
      <alignment horizontal="right"/>
    </xf>
    <xf numFmtId="177" fontId="2" fillId="0" borderId="0" xfId="1" applyNumberFormat="1" applyFont="1" applyAlignment="1">
      <alignment horizontal="right" vertical="center"/>
    </xf>
    <xf numFmtId="0" fontId="2" fillId="0" borderId="0" xfId="0" applyFont="1" applyAlignment="1">
      <alignment horizontal="right" vertical="center"/>
    </xf>
    <xf numFmtId="177" fontId="2" fillId="0" borderId="0" xfId="0" applyNumberFormat="1" applyFont="1" applyAlignment="1">
      <alignment horizontal="right" vertical="center"/>
    </xf>
    <xf numFmtId="0" fontId="2" fillId="0" borderId="1" xfId="0" applyFont="1" applyBorder="1" applyAlignment="1">
      <alignment horizontal="right" vertical="center"/>
    </xf>
    <xf numFmtId="41" fontId="2" fillId="0" borderId="0" xfId="0" applyNumberFormat="1" applyFont="1" applyAlignment="1">
      <alignment horizontal="right"/>
    </xf>
    <xf numFmtId="0" fontId="2" fillId="0" borderId="0" xfId="0" applyFont="1" applyFill="1" applyAlignment="1">
      <alignment horizontal="right"/>
    </xf>
    <xf numFmtId="0" fontId="33" fillId="0" borderId="0" xfId="0" applyFont="1" applyFill="1" applyAlignment="1">
      <alignment horizontal="right"/>
    </xf>
    <xf numFmtId="0" fontId="0" fillId="0" borderId="0" xfId="0" applyFont="1" applyAlignment="1">
      <alignment horizontal="right"/>
    </xf>
    <xf numFmtId="41" fontId="11" fillId="6" borderId="5" xfId="0" applyNumberFormat="1" applyFont="1" applyFill="1" applyBorder="1" applyAlignment="1">
      <alignment horizontal="center" vertical="center" wrapText="1"/>
    </xf>
    <xf numFmtId="41" fontId="11" fillId="2" borderId="5" xfId="0" applyNumberFormat="1" applyFont="1" applyFill="1" applyBorder="1" applyAlignment="1">
      <alignment horizontal="center" vertical="center" wrapText="1"/>
    </xf>
    <xf numFmtId="41" fontId="11" fillId="3" borderId="1" xfId="0" applyNumberFormat="1" applyFont="1" applyFill="1" applyBorder="1" applyAlignment="1">
      <alignment horizontal="center" vertical="center"/>
    </xf>
    <xf numFmtId="41" fontId="23" fillId="6" borderId="5" xfId="0" applyNumberFormat="1" applyFont="1" applyFill="1" applyBorder="1" applyAlignment="1">
      <alignment horizontal="center" vertical="center"/>
    </xf>
    <xf numFmtId="41" fontId="11" fillId="6" borderId="5" xfId="0" applyNumberFormat="1" applyFont="1" applyFill="1" applyBorder="1" applyAlignment="1">
      <alignment horizontal="center" vertical="center"/>
    </xf>
    <xf numFmtId="41" fontId="11" fillId="2" borderId="5" xfId="0" applyNumberFormat="1" applyFont="1" applyFill="1" applyBorder="1" applyAlignment="1">
      <alignment horizontal="center" vertical="center"/>
    </xf>
    <xf numFmtId="41" fontId="11" fillId="3" borderId="8" xfId="0" applyNumberFormat="1" applyFont="1" applyFill="1" applyBorder="1" applyAlignment="1">
      <alignment horizontal="center" vertical="center" wrapText="1"/>
    </xf>
    <xf numFmtId="41" fontId="23" fillId="6" borderId="8" xfId="0" applyNumberFormat="1" applyFont="1" applyFill="1" applyBorder="1" applyAlignment="1">
      <alignment horizontal="center" vertical="center" wrapText="1"/>
    </xf>
    <xf numFmtId="41" fontId="11" fillId="6" borderId="8" xfId="0" applyNumberFormat="1" applyFont="1" applyFill="1" applyBorder="1" applyAlignment="1">
      <alignment horizontal="center" vertical="center" wrapText="1"/>
    </xf>
    <xf numFmtId="41" fontId="23" fillId="2" borderId="8" xfId="0" applyNumberFormat="1" applyFont="1" applyFill="1" applyBorder="1" applyAlignment="1">
      <alignment horizontal="center" vertical="center" wrapText="1"/>
    </xf>
    <xf numFmtId="41" fontId="11" fillId="2" borderId="8" xfId="0" applyNumberFormat="1" applyFont="1" applyFill="1" applyBorder="1" applyAlignment="1">
      <alignment horizontal="center" vertical="center" wrapText="1"/>
    </xf>
    <xf numFmtId="41" fontId="25" fillId="3" borderId="5" xfId="0" applyNumberFormat="1" applyFont="1" applyFill="1" applyBorder="1" applyAlignment="1">
      <alignment horizontal="center" vertical="center" wrapText="1"/>
    </xf>
    <xf numFmtId="41" fontId="24" fillId="3" borderId="9" xfId="0" applyNumberFormat="1" applyFont="1" applyFill="1" applyBorder="1" applyAlignment="1">
      <alignment horizontal="center" vertical="center" wrapText="1"/>
    </xf>
    <xf numFmtId="41" fontId="24" fillId="5" borderId="10" xfId="0" applyNumberFormat="1" applyFont="1" applyFill="1" applyBorder="1" applyAlignment="1">
      <alignment horizontal="center" vertical="center" wrapText="1"/>
    </xf>
    <xf numFmtId="41" fontId="24" fillId="6" borderId="10" xfId="0" applyNumberFormat="1" applyFont="1" applyFill="1" applyBorder="1" applyAlignment="1">
      <alignment horizontal="center" vertical="center" wrapText="1"/>
    </xf>
    <xf numFmtId="41" fontId="11" fillId="3" borderId="11" xfId="0" applyNumberFormat="1" applyFont="1" applyFill="1" applyBorder="1" applyAlignment="1">
      <alignment horizontal="center" vertical="center" wrapText="1"/>
    </xf>
    <xf numFmtId="41" fontId="24" fillId="5" borderId="2" xfId="0" applyNumberFormat="1" applyFont="1" applyFill="1" applyBorder="1" applyAlignment="1">
      <alignment horizontal="center" vertical="center" wrapText="1"/>
    </xf>
    <xf numFmtId="41" fontId="24" fillId="2" borderId="10" xfId="0" applyNumberFormat="1" applyFont="1" applyFill="1" applyBorder="1" applyAlignment="1">
      <alignment horizontal="center" vertical="center" wrapText="1"/>
    </xf>
    <xf numFmtId="41" fontId="24" fillId="2" borderId="12" xfId="0" applyNumberFormat="1" applyFont="1" applyFill="1" applyBorder="1" applyAlignment="1">
      <alignment horizontal="center" vertical="center" wrapText="1"/>
    </xf>
    <xf numFmtId="180" fontId="11" fillId="6" borderId="1" xfId="0" applyNumberFormat="1" applyFont="1" applyFill="1" applyBorder="1" applyAlignment="1">
      <alignment horizontal="right" vertical="center" wrapText="1"/>
    </xf>
    <xf numFmtId="180" fontId="11" fillId="2" borderId="1" xfId="0" applyNumberFormat="1" applyFont="1" applyFill="1" applyBorder="1" applyAlignment="1">
      <alignment horizontal="right" vertical="center" wrapText="1"/>
    </xf>
    <xf numFmtId="41" fontId="33" fillId="0" borderId="0" xfId="0" applyNumberFormat="1" applyFont="1" applyFill="1" applyBorder="1" applyAlignment="1">
      <alignment horizontal="center" vertical="center"/>
    </xf>
    <xf numFmtId="41" fontId="23" fillId="0" borderId="0" xfId="0" applyNumberFormat="1" applyFont="1" applyFill="1" applyBorder="1" applyAlignment="1">
      <alignment horizontal="center" vertical="center"/>
    </xf>
    <xf numFmtId="0" fontId="34" fillId="0" borderId="0" xfId="3" applyFont="1" applyBorder="1" applyAlignment="1">
      <alignment horizontal="center" vertical="center" wrapText="1"/>
    </xf>
    <xf numFmtId="0" fontId="2" fillId="2" borderId="1" xfId="0" applyNumberFormat="1" applyFont="1" applyFill="1" applyBorder="1" applyAlignment="1">
      <alignment horizontal="center" vertical="center"/>
    </xf>
    <xf numFmtId="0" fontId="2" fillId="0" borderId="1" xfId="0" applyNumberFormat="1" applyFont="1" applyBorder="1" applyAlignment="1">
      <alignment horizontal="center" vertical="center"/>
    </xf>
    <xf numFmtId="0" fontId="38" fillId="2" borderId="1" xfId="0" applyFont="1" applyFill="1" applyBorder="1" applyAlignment="1">
      <alignment horizontal="center" vertical="center"/>
    </xf>
    <xf numFmtId="41" fontId="0" fillId="0" borderId="14" xfId="0" applyNumberFormat="1" applyBorder="1" applyAlignment="1">
      <alignment vertical="center" wrapText="1"/>
    </xf>
    <xf numFmtId="41" fontId="0" fillId="6" borderId="0" xfId="0" applyNumberFormat="1" applyFill="1" applyAlignment="1">
      <alignment vertical="center"/>
    </xf>
    <xf numFmtId="41" fontId="2" fillId="0" borderId="1" xfId="1" applyFont="1" applyBorder="1" applyAlignment="1">
      <alignment horizontal="center" vertical="center"/>
    </xf>
    <xf numFmtId="41" fontId="2" fillId="3" borderId="15" xfId="0" applyNumberFormat="1" applyFont="1" applyFill="1" applyBorder="1" applyAlignment="1">
      <alignment horizontal="center" vertical="center" wrapText="1"/>
    </xf>
    <xf numFmtId="41" fontId="24" fillId="5" borderId="16" xfId="0" applyNumberFormat="1" applyFont="1" applyFill="1" applyBorder="1" applyAlignment="1">
      <alignment horizontal="center" vertical="center"/>
    </xf>
    <xf numFmtId="41" fontId="2" fillId="0" borderId="1" xfId="1" applyFont="1" applyFill="1" applyBorder="1" applyAlignment="1">
      <alignment horizontal="center" vertical="center"/>
    </xf>
    <xf numFmtId="0" fontId="15" fillId="0" borderId="1" xfId="0" applyNumberFormat="1" applyFont="1" applyBorder="1" applyAlignment="1">
      <alignment horizontal="center" vertical="center" wrapText="1"/>
    </xf>
    <xf numFmtId="0" fontId="15" fillId="0" borderId="1" xfId="0" applyNumberFormat="1" applyFont="1" applyBorder="1" applyAlignment="1">
      <alignment horizontal="left" vertical="center" wrapText="1" shrinkToFit="1"/>
    </xf>
    <xf numFmtId="176" fontId="15" fillId="0" borderId="1" xfId="0" applyNumberFormat="1" applyFont="1" applyBorder="1" applyAlignment="1">
      <alignment horizontal="center" vertical="center" wrapText="1"/>
    </xf>
    <xf numFmtId="176" fontId="15" fillId="0" borderId="1" xfId="0" applyNumberFormat="1" applyFont="1" applyBorder="1" applyAlignment="1">
      <alignment horizontal="left" vertical="center" wrapText="1"/>
    </xf>
    <xf numFmtId="176" fontId="40" fillId="0" borderId="1" xfId="0" applyNumberFormat="1" applyFont="1" applyBorder="1" applyAlignment="1">
      <alignment horizontal="center" vertical="center" wrapText="1"/>
    </xf>
    <xf numFmtId="0" fontId="3" fillId="0" borderId="0" xfId="0" applyFont="1" applyAlignment="1">
      <alignment horizontal="right"/>
    </xf>
    <xf numFmtId="0" fontId="7" fillId="0" borderId="0" xfId="0" applyFont="1" applyBorder="1" applyAlignment="1">
      <alignment horizontal="right" vertical="center"/>
    </xf>
    <xf numFmtId="0" fontId="32" fillId="0" borderId="0" xfId="0" applyFont="1" applyAlignment="1">
      <alignment horizontal="right"/>
    </xf>
    <xf numFmtId="0" fontId="15" fillId="0" borderId="1" xfId="0" applyNumberFormat="1" applyFont="1" applyBorder="1" applyAlignment="1">
      <alignment horizontal="left" vertical="center" wrapText="1"/>
    </xf>
    <xf numFmtId="0" fontId="2" fillId="0" borderId="1" xfId="4" applyFont="1" applyBorder="1" applyAlignment="1">
      <alignment horizontal="left" vertical="center" wrapText="1"/>
    </xf>
    <xf numFmtId="0" fontId="2" fillId="0" borderId="1" xfId="4" applyFont="1" applyBorder="1" applyAlignment="1">
      <alignment horizontal="center" vertical="center" wrapText="1"/>
    </xf>
    <xf numFmtId="0" fontId="15" fillId="0" borderId="1" xfId="0" applyFont="1" applyBorder="1" applyAlignment="1">
      <alignment horizontal="centerContinuous" vertical="center" wrapText="1"/>
    </xf>
    <xf numFmtId="0" fontId="15" fillId="0" borderId="1" xfId="0" applyFont="1" applyBorder="1" applyAlignment="1">
      <alignment horizontal="center" vertical="center" wrapText="1"/>
    </xf>
    <xf numFmtId="41" fontId="24" fillId="5" borderId="16" xfId="0" applyNumberFormat="1" applyFont="1" applyFill="1" applyBorder="1" applyAlignment="1">
      <alignment horizontal="right" vertical="center" wrapText="1"/>
    </xf>
    <xf numFmtId="41" fontId="24" fillId="5" borderId="1" xfId="0" applyNumberFormat="1" applyFont="1" applyFill="1" applyBorder="1" applyAlignment="1">
      <alignment horizontal="right"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horizontal="center" vertical="center"/>
    </xf>
    <xf numFmtId="41" fontId="24" fillId="0" borderId="16" xfId="0" applyNumberFormat="1" applyFont="1" applyFill="1" applyBorder="1" applyAlignment="1">
      <alignment horizontal="right" vertical="center" wrapText="1"/>
    </xf>
    <xf numFmtId="41" fontId="24" fillId="0" borderId="17" xfId="0" applyNumberFormat="1" applyFont="1" applyFill="1" applyBorder="1" applyAlignment="1">
      <alignment horizontal="right" vertical="center" wrapText="1"/>
    </xf>
    <xf numFmtId="41" fontId="24" fillId="0" borderId="1" xfId="0" applyNumberFormat="1" applyFont="1" applyFill="1" applyBorder="1" applyAlignment="1">
      <alignment horizontal="right" vertical="center" wrapText="1"/>
    </xf>
    <xf numFmtId="41" fontId="24" fillId="0" borderId="5" xfId="0" applyNumberFormat="1" applyFont="1" applyFill="1" applyBorder="1" applyAlignment="1">
      <alignment horizontal="right" vertical="center" wrapText="1"/>
    </xf>
    <xf numFmtId="41" fontId="24" fillId="0" borderId="18" xfId="0" applyNumberFormat="1" applyFont="1" applyFill="1" applyBorder="1" applyAlignment="1">
      <alignment horizontal="right" vertical="center" wrapText="1"/>
    </xf>
    <xf numFmtId="41" fontId="18" fillId="0" borderId="0" xfId="0" applyNumberFormat="1" applyFont="1" applyFill="1" applyAlignment="1">
      <alignment horizontal="center" vertical="center"/>
    </xf>
    <xf numFmtId="41" fontId="19" fillId="0" borderId="0" xfId="0" applyNumberFormat="1" applyFont="1" applyFill="1" applyAlignment="1">
      <alignment horizontal="center" vertical="center"/>
    </xf>
    <xf numFmtId="41" fontId="11" fillId="0" borderId="1" xfId="0" applyNumberFormat="1" applyFont="1" applyFill="1" applyBorder="1" applyAlignment="1">
      <alignment horizontal="center" vertical="center" shrinkToFit="1"/>
    </xf>
    <xf numFmtId="41" fontId="11" fillId="0" borderId="0" xfId="0" applyNumberFormat="1" applyFont="1" applyFill="1" applyBorder="1" applyAlignment="1">
      <alignment horizontal="center" vertical="center"/>
    </xf>
    <xf numFmtId="180" fontId="33" fillId="0" borderId="0" xfId="0" applyNumberFormat="1" applyFont="1" applyFill="1" applyBorder="1" applyAlignment="1">
      <alignment horizontal="right" vertical="center"/>
    </xf>
    <xf numFmtId="41" fontId="23" fillId="2" borderId="1" xfId="0" applyNumberFormat="1" applyFont="1" applyFill="1" applyBorder="1" applyAlignment="1">
      <alignment vertical="center"/>
    </xf>
    <xf numFmtId="41" fontId="23" fillId="2" borderId="18" xfId="0" applyNumberFormat="1" applyFont="1" applyFill="1" applyBorder="1" applyAlignment="1">
      <alignment vertical="center" wrapText="1"/>
    </xf>
    <xf numFmtId="41" fontId="23" fillId="0" borderId="18" xfId="0" applyNumberFormat="1" applyFont="1" applyFill="1" applyBorder="1" applyAlignment="1">
      <alignment vertical="center" wrapText="1"/>
    </xf>
    <xf numFmtId="41" fontId="23" fillId="0" borderId="1" xfId="0" applyNumberFormat="1" applyFont="1" applyFill="1" applyBorder="1" applyAlignment="1">
      <alignment vertical="center"/>
    </xf>
    <xf numFmtId="41" fontId="11" fillId="0" borderId="1" xfId="0" applyNumberFormat="1" applyFont="1" applyFill="1" applyBorder="1" applyAlignment="1">
      <alignment vertical="center" wrapText="1"/>
    </xf>
    <xf numFmtId="41" fontId="11" fillId="0" borderId="5" xfId="0" applyNumberFormat="1" applyFont="1" applyFill="1" applyBorder="1" applyAlignment="1">
      <alignment vertical="center"/>
    </xf>
    <xf numFmtId="180" fontId="11" fillId="0" borderId="1" xfId="0" applyNumberFormat="1" applyFont="1" applyFill="1" applyBorder="1" applyAlignment="1">
      <alignment vertical="center"/>
    </xf>
    <xf numFmtId="41" fontId="11" fillId="0" borderId="1" xfId="1" applyFont="1" applyFill="1" applyBorder="1" applyAlignment="1">
      <alignment vertical="center"/>
    </xf>
    <xf numFmtId="41" fontId="11" fillId="0" borderId="1" xfId="0" applyNumberFormat="1" applyFont="1" applyFill="1" applyBorder="1" applyAlignment="1">
      <alignment vertical="center" shrinkToFit="1"/>
    </xf>
    <xf numFmtId="0" fontId="11" fillId="0" borderId="1" xfId="0" applyFont="1" applyFill="1" applyBorder="1" applyAlignment="1">
      <alignment vertical="center"/>
    </xf>
    <xf numFmtId="181" fontId="11" fillId="0" borderId="1" xfId="1" applyNumberFormat="1" applyFont="1" applyFill="1" applyBorder="1" applyAlignment="1">
      <alignment vertical="center"/>
    </xf>
    <xf numFmtId="0" fontId="23" fillId="2" borderId="1" xfId="0" applyFont="1" applyFill="1" applyBorder="1" applyAlignment="1">
      <alignment vertical="center"/>
    </xf>
    <xf numFmtId="41" fontId="15" fillId="0" borderId="0" xfId="0" applyNumberFormat="1" applyFont="1" applyFill="1" applyAlignment="1">
      <alignment vertical="center"/>
    </xf>
    <xf numFmtId="41" fontId="6" fillId="0" borderId="0" xfId="0" applyNumberFormat="1" applyFont="1" applyFill="1" applyAlignment="1">
      <alignment horizontal="center" vertical="center"/>
    </xf>
    <xf numFmtId="41" fontId="12" fillId="0" borderId="0" xfId="0" applyNumberFormat="1" applyFont="1" applyFill="1" applyAlignment="1">
      <alignment horizontal="center" vertical="center"/>
    </xf>
    <xf numFmtId="41" fontId="24" fillId="0" borderId="1" xfId="0" applyNumberFormat="1" applyFont="1" applyFill="1" applyBorder="1" applyAlignment="1">
      <alignment horizontal="center" vertical="center"/>
    </xf>
    <xf numFmtId="41" fontId="24" fillId="0" borderId="1" xfId="0" applyNumberFormat="1" applyFont="1" applyFill="1" applyBorder="1" applyAlignment="1">
      <alignment horizontal="center" vertical="center" wrapText="1"/>
    </xf>
    <xf numFmtId="41" fontId="20" fillId="0" borderId="1" xfId="0" quotePrefix="1" applyNumberFormat="1" applyFont="1" applyFill="1" applyBorder="1" applyAlignment="1">
      <alignment horizontal="center" vertical="center" wrapText="1"/>
    </xf>
    <xf numFmtId="41" fontId="2" fillId="2" borderId="0" xfId="0" applyNumberFormat="1" applyFont="1" applyFill="1" applyAlignment="1">
      <alignment vertical="center"/>
    </xf>
    <xf numFmtId="41" fontId="24" fillId="0" borderId="4" xfId="0" applyNumberFormat="1" applyFont="1" applyFill="1" applyBorder="1" applyAlignment="1">
      <alignment horizontal="center" vertical="center"/>
    </xf>
    <xf numFmtId="41" fontId="24" fillId="0" borderId="4" xfId="0" applyNumberFormat="1" applyFont="1" applyFill="1" applyBorder="1" applyAlignment="1">
      <alignment horizontal="center" vertical="center" wrapText="1"/>
    </xf>
    <xf numFmtId="41" fontId="20" fillId="0" borderId="4" xfId="0" quotePrefix="1" applyNumberFormat="1" applyFont="1" applyFill="1" applyBorder="1" applyAlignment="1">
      <alignment horizontal="center" vertical="center" wrapText="1"/>
    </xf>
    <xf numFmtId="0" fontId="2" fillId="2" borderId="7" xfId="0" applyFont="1" applyFill="1" applyBorder="1" applyAlignment="1">
      <alignment horizontal="center" vertical="center"/>
    </xf>
    <xf numFmtId="41" fontId="32" fillId="0" borderId="1" xfId="0" applyNumberFormat="1" applyFont="1" applyFill="1" applyBorder="1" applyAlignment="1">
      <alignment vertical="center"/>
    </xf>
    <xf numFmtId="180" fontId="11" fillId="0" borderId="1" xfId="0" applyNumberFormat="1" applyFont="1" applyFill="1" applyBorder="1" applyAlignment="1">
      <alignment vertical="center" wrapText="1"/>
    </xf>
    <xf numFmtId="41" fontId="32" fillId="0" borderId="1" xfId="1" applyFont="1" applyFill="1" applyBorder="1" applyAlignment="1">
      <alignment vertical="center"/>
    </xf>
    <xf numFmtId="41" fontId="0" fillId="0" borderId="0" xfId="0" applyNumberFormat="1" applyFill="1" applyAlignment="1">
      <alignment horizontal="center" vertical="center"/>
    </xf>
    <xf numFmtId="41" fontId="0" fillId="2" borderId="0" xfId="0" applyNumberFormat="1" applyFill="1" applyAlignment="1">
      <alignment vertical="center"/>
    </xf>
    <xf numFmtId="41" fontId="9" fillId="2" borderId="0" xfId="0" applyNumberFormat="1" applyFont="1" applyFill="1" applyAlignment="1">
      <alignment vertical="center"/>
    </xf>
    <xf numFmtId="41" fontId="32" fillId="2" borderId="1" xfId="0" applyNumberFormat="1" applyFont="1" applyFill="1" applyBorder="1" applyAlignment="1">
      <alignment vertical="center"/>
    </xf>
    <xf numFmtId="0" fontId="2" fillId="0" borderId="0" xfId="0" applyFont="1" applyAlignment="1">
      <alignment vertical="center"/>
    </xf>
    <xf numFmtId="41" fontId="2" fillId="0" borderId="0" xfId="0" applyNumberFormat="1" applyFont="1" applyBorder="1" applyAlignment="1">
      <alignment horizontal="center" vertical="center"/>
    </xf>
    <xf numFmtId="41" fontId="20" fillId="5" borderId="4" xfId="0" applyNumberFormat="1" applyFont="1" applyFill="1" applyBorder="1" applyAlignment="1">
      <alignment vertical="center"/>
    </xf>
    <xf numFmtId="41" fontId="20" fillId="5" borderId="1" xfId="0" applyNumberFormat="1" applyFont="1" applyFill="1" applyBorder="1" applyAlignment="1">
      <alignment vertical="center"/>
    </xf>
    <xf numFmtId="41" fontId="9" fillId="2" borderId="1" xfId="0" applyNumberFormat="1" applyFont="1" applyFill="1" applyBorder="1" applyAlignment="1">
      <alignment vertical="center"/>
    </xf>
    <xf numFmtId="41" fontId="3" fillId="0" borderId="1" xfId="0" applyNumberFormat="1" applyFont="1" applyFill="1" applyBorder="1" applyAlignment="1">
      <alignment vertical="center"/>
    </xf>
    <xf numFmtId="41" fontId="3" fillId="0" borderId="1" xfId="0" applyNumberFormat="1" applyFont="1" applyBorder="1" applyAlignment="1">
      <alignment vertical="center"/>
    </xf>
    <xf numFmtId="176" fontId="15"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xf>
    <xf numFmtId="0" fontId="2" fillId="0" borderId="0" xfId="0" applyFont="1" applyBorder="1" applyAlignment="1">
      <alignment vertical="center"/>
    </xf>
    <xf numFmtId="41" fontId="26" fillId="0" borderId="0" xfId="0" applyNumberFormat="1" applyFont="1" applyAlignment="1">
      <alignment horizontal="center" vertical="center"/>
    </xf>
    <xf numFmtId="41" fontId="24" fillId="3" borderId="0" xfId="0" applyNumberFormat="1" applyFont="1" applyFill="1" applyBorder="1" applyAlignment="1">
      <alignment horizontal="center" vertical="center" wrapText="1"/>
    </xf>
    <xf numFmtId="41" fontId="24" fillId="5" borderId="0" xfId="0" applyNumberFormat="1" applyFont="1" applyFill="1" applyBorder="1" applyAlignment="1">
      <alignment horizontal="center" vertical="center" wrapText="1"/>
    </xf>
    <xf numFmtId="41" fontId="24" fillId="6" borderId="0" xfId="0" applyNumberFormat="1" applyFont="1" applyFill="1" applyBorder="1" applyAlignment="1">
      <alignment horizontal="center" vertical="center" wrapText="1"/>
    </xf>
    <xf numFmtId="41" fontId="24" fillId="2" borderId="0" xfId="0" applyNumberFormat="1" applyFont="1" applyFill="1" applyBorder="1" applyAlignment="1">
      <alignment horizontal="center" vertical="center" wrapText="1"/>
    </xf>
    <xf numFmtId="0" fontId="15" fillId="0" borderId="4" xfId="0" applyNumberFormat="1" applyFont="1" applyBorder="1" applyAlignment="1">
      <alignment horizontal="center" vertical="center" wrapText="1"/>
    </xf>
    <xf numFmtId="0" fontId="15" fillId="0" borderId="4" xfId="0" applyNumberFormat="1" applyFont="1" applyBorder="1" applyAlignment="1">
      <alignment horizontal="left" vertical="center" wrapText="1" shrinkToFit="1"/>
    </xf>
    <xf numFmtId="176" fontId="15" fillId="0" borderId="4" xfId="0" applyNumberFormat="1" applyFont="1" applyBorder="1" applyAlignment="1">
      <alignment horizontal="center" vertical="center" wrapText="1"/>
    </xf>
    <xf numFmtId="176" fontId="15" fillId="0" borderId="4" xfId="0" applyNumberFormat="1" applyFont="1" applyBorder="1" applyAlignment="1">
      <alignment horizontal="left" vertical="center" wrapText="1"/>
    </xf>
    <xf numFmtId="0" fontId="3" fillId="3" borderId="1"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176" fontId="9" fillId="3" borderId="1" xfId="0" applyNumberFormat="1" applyFont="1" applyFill="1" applyBorder="1" applyAlignment="1">
      <alignment horizontal="center" vertical="center" wrapText="1"/>
    </xf>
    <xf numFmtId="41" fontId="0" fillId="3" borderId="1" xfId="0" applyNumberFormat="1" applyFill="1" applyBorder="1" applyAlignment="1">
      <alignment horizontal="center" vertical="center" wrapText="1"/>
    </xf>
    <xf numFmtId="41" fontId="24" fillId="0" borderId="35" xfId="0" applyNumberFormat="1" applyFont="1" applyFill="1" applyBorder="1" applyAlignment="1">
      <alignment horizontal="right" vertical="center" wrapText="1"/>
    </xf>
    <xf numFmtId="41" fontId="23" fillId="2" borderId="5" xfId="0" applyNumberFormat="1" applyFont="1" applyFill="1" applyBorder="1" applyAlignment="1">
      <alignment vertical="center"/>
    </xf>
    <xf numFmtId="180" fontId="24" fillId="0" borderId="8" xfId="0" applyNumberFormat="1" applyFont="1" applyFill="1" applyBorder="1" applyAlignment="1">
      <alignment horizontal="right" vertical="center"/>
    </xf>
    <xf numFmtId="41" fontId="23" fillId="2" borderId="8" xfId="0" applyNumberFormat="1" applyFont="1" applyFill="1" applyBorder="1" applyAlignment="1">
      <alignment vertical="center"/>
    </xf>
    <xf numFmtId="41" fontId="11" fillId="0" borderId="8" xfId="0" applyNumberFormat="1" applyFont="1" applyFill="1" applyBorder="1" applyAlignment="1">
      <alignment vertical="center"/>
    </xf>
    <xf numFmtId="180" fontId="11" fillId="0" borderId="8" xfId="0" applyNumberFormat="1" applyFont="1" applyFill="1" applyBorder="1" applyAlignment="1">
      <alignment vertical="center"/>
    </xf>
    <xf numFmtId="180" fontId="11" fillId="0" borderId="8" xfId="1" applyNumberFormat="1" applyFont="1" applyFill="1" applyBorder="1" applyAlignment="1">
      <alignment vertical="center"/>
    </xf>
    <xf numFmtId="41" fontId="23" fillId="0" borderId="8" xfId="0" applyNumberFormat="1" applyFont="1" applyFill="1" applyBorder="1" applyAlignment="1">
      <alignment vertical="center"/>
    </xf>
    <xf numFmtId="41" fontId="11" fillId="0" borderId="8" xfId="1" applyFont="1" applyFill="1" applyBorder="1" applyAlignment="1">
      <alignment vertical="center"/>
    </xf>
    <xf numFmtId="181" fontId="11" fillId="0" borderId="8" xfId="1" applyNumberFormat="1" applyFont="1" applyFill="1" applyBorder="1" applyAlignment="1">
      <alignment vertical="center"/>
    </xf>
    <xf numFmtId="41" fontId="24" fillId="0" borderId="36" xfId="0" applyNumberFormat="1" applyFont="1" applyFill="1" applyBorder="1" applyAlignment="1">
      <alignment horizontal="right" vertical="center" wrapText="1"/>
    </xf>
    <xf numFmtId="41" fontId="23" fillId="2" borderId="36" xfId="0" applyNumberFormat="1" applyFont="1" applyFill="1" applyBorder="1" applyAlignment="1">
      <alignment vertical="center"/>
    </xf>
    <xf numFmtId="41" fontId="11" fillId="0" borderId="36" xfId="0" applyNumberFormat="1" applyFont="1" applyFill="1" applyBorder="1" applyAlignment="1">
      <alignment vertical="center"/>
    </xf>
    <xf numFmtId="180" fontId="11" fillId="0" borderId="36" xfId="0" applyNumberFormat="1" applyFont="1" applyFill="1" applyBorder="1" applyAlignment="1">
      <alignment vertical="center"/>
    </xf>
    <xf numFmtId="41" fontId="11" fillId="0" borderId="36" xfId="1" applyFont="1" applyFill="1" applyBorder="1" applyAlignment="1">
      <alignment vertical="center"/>
    </xf>
    <xf numFmtId="41" fontId="23" fillId="0" borderId="36" xfId="0" applyNumberFormat="1" applyFont="1" applyFill="1" applyBorder="1" applyAlignment="1">
      <alignment vertical="center"/>
    </xf>
    <xf numFmtId="181" fontId="11" fillId="0" borderId="36" xfId="1" applyNumberFormat="1" applyFont="1" applyFill="1" applyBorder="1" applyAlignment="1">
      <alignment vertical="center"/>
    </xf>
    <xf numFmtId="41" fontId="24" fillId="0" borderId="4" xfId="0" applyNumberFormat="1" applyFont="1" applyFill="1" applyBorder="1" applyAlignment="1">
      <alignment horizontal="right" vertical="center" wrapText="1"/>
    </xf>
    <xf numFmtId="41" fontId="24" fillId="0" borderId="37" xfId="0" applyNumberFormat="1" applyFont="1" applyFill="1" applyBorder="1" applyAlignment="1">
      <alignment horizontal="right" vertical="center" wrapText="1"/>
    </xf>
    <xf numFmtId="41" fontId="2" fillId="3" borderId="6" xfId="0" applyNumberFormat="1" applyFont="1" applyFill="1" applyBorder="1" applyAlignment="1">
      <alignment horizontal="center" vertical="center" wrapText="1"/>
    </xf>
    <xf numFmtId="41" fontId="0" fillId="0" borderId="1" xfId="0" applyNumberFormat="1" applyFont="1" applyFill="1" applyBorder="1" applyAlignment="1">
      <alignment horizontal="right" vertical="center"/>
    </xf>
    <xf numFmtId="41" fontId="0" fillId="2" borderId="1" xfId="1" applyNumberFormat="1" applyFont="1" applyFill="1" applyBorder="1" applyAlignment="1">
      <alignment horizontal="right" vertical="center"/>
    </xf>
    <xf numFmtId="41" fontId="0" fillId="0" borderId="1" xfId="1" applyNumberFormat="1" applyFont="1" applyBorder="1" applyAlignment="1">
      <alignment horizontal="right" vertical="center"/>
    </xf>
    <xf numFmtId="41" fontId="0" fillId="2" borderId="1" xfId="0" applyNumberFormat="1" applyFont="1" applyFill="1" applyBorder="1" applyAlignment="1">
      <alignment horizontal="right" vertical="center"/>
    </xf>
    <xf numFmtId="41" fontId="0" fillId="0" borderId="1" xfId="0" applyNumberFormat="1" applyFont="1" applyBorder="1" applyAlignment="1">
      <alignment horizontal="right" vertical="center"/>
    </xf>
    <xf numFmtId="0" fontId="2" fillId="9" borderId="1" xfId="0" applyFont="1" applyFill="1" applyBorder="1" applyAlignment="1">
      <alignment horizontal="center" vertical="center"/>
    </xf>
    <xf numFmtId="0" fontId="2" fillId="0" borderId="39" xfId="0" applyFont="1" applyBorder="1" applyAlignment="1">
      <alignment horizontal="center" vertical="center"/>
    </xf>
    <xf numFmtId="41" fontId="0" fillId="0" borderId="15" xfId="0" applyNumberFormat="1" applyFont="1" applyFill="1" applyBorder="1" applyAlignment="1">
      <alignment horizontal="right" vertical="center"/>
    </xf>
    <xf numFmtId="0" fontId="2" fillId="0" borderId="13" xfId="0" applyFont="1" applyBorder="1" applyAlignment="1">
      <alignment horizontal="center" vertical="center" wrapText="1"/>
    </xf>
    <xf numFmtId="41" fontId="33" fillId="0" borderId="13" xfId="0" applyNumberFormat="1" applyFont="1" applyBorder="1" applyAlignment="1">
      <alignment horizontal="right" vertic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41" fontId="0" fillId="0" borderId="13" xfId="0" applyNumberFormat="1" applyFont="1" applyFill="1" applyBorder="1" applyAlignment="1">
      <alignment horizontal="right" vertical="center"/>
    </xf>
    <xf numFmtId="0" fontId="0" fillId="0" borderId="13" xfId="0" applyFont="1" applyFill="1" applyBorder="1" applyAlignment="1">
      <alignment horizontal="center" vertical="center" wrapText="1"/>
    </xf>
    <xf numFmtId="180" fontId="0" fillId="0" borderId="1" xfId="0" applyNumberFormat="1" applyFont="1" applyBorder="1" applyAlignment="1">
      <alignment horizontal="right" vertical="center"/>
    </xf>
    <xf numFmtId="0" fontId="0" fillId="0" borderId="1" xfId="0" applyFont="1" applyBorder="1" applyAlignment="1">
      <alignment horizontal="right" vertical="center"/>
    </xf>
    <xf numFmtId="13" fontId="0" fillId="2" borderId="1" xfId="1" applyNumberFormat="1" applyFont="1" applyFill="1" applyBorder="1" applyAlignment="1">
      <alignment horizontal="right" vertical="center"/>
    </xf>
    <xf numFmtId="0" fontId="0" fillId="2" borderId="1" xfId="0" quotePrefix="1" applyNumberFormat="1" applyFont="1" applyFill="1" applyBorder="1" applyAlignment="1">
      <alignment horizontal="right" vertical="center"/>
    </xf>
    <xf numFmtId="0" fontId="0" fillId="8" borderId="1" xfId="0" applyNumberFormat="1" applyFont="1" applyFill="1" applyBorder="1" applyAlignment="1">
      <alignment horizontal="right" vertical="center"/>
    </xf>
    <xf numFmtId="49" fontId="0" fillId="8" borderId="1" xfId="0" applyNumberFormat="1" applyFont="1" applyFill="1" applyBorder="1" applyAlignment="1">
      <alignment horizontal="right" vertical="center"/>
    </xf>
    <xf numFmtId="12" fontId="0" fillId="0" borderId="1" xfId="0" quotePrefix="1" applyNumberFormat="1" applyFont="1" applyBorder="1" applyAlignment="1">
      <alignment horizontal="right" vertical="center"/>
    </xf>
    <xf numFmtId="49" fontId="0" fillId="8" borderId="1" xfId="0" quotePrefix="1" applyNumberFormat="1" applyFont="1" applyFill="1" applyBorder="1" applyAlignment="1">
      <alignment horizontal="right" vertical="center"/>
    </xf>
    <xf numFmtId="182" fontId="0" fillId="0" borderId="1" xfId="1" applyNumberFormat="1" applyFont="1" applyBorder="1" applyAlignment="1">
      <alignment horizontal="right" vertical="center"/>
    </xf>
    <xf numFmtId="0" fontId="0" fillId="2" borderId="1" xfId="0" applyNumberFormat="1" applyFont="1" applyFill="1" applyBorder="1" applyAlignment="1">
      <alignment horizontal="right" vertical="center" wrapText="1"/>
    </xf>
    <xf numFmtId="0" fontId="0" fillId="0" borderId="1" xfId="0" applyFont="1" applyFill="1" applyBorder="1" applyAlignment="1">
      <alignment horizontal="right" vertical="center" wrapText="1"/>
    </xf>
    <xf numFmtId="49" fontId="0" fillId="2" borderId="1" xfId="0" applyNumberFormat="1" applyFont="1" applyFill="1" applyBorder="1" applyAlignment="1">
      <alignment horizontal="right" vertical="center"/>
    </xf>
    <xf numFmtId="49" fontId="0" fillId="0" borderId="1" xfId="0" applyNumberFormat="1" applyFont="1" applyBorder="1" applyAlignment="1">
      <alignment horizontal="right" vertical="center"/>
    </xf>
    <xf numFmtId="0" fontId="0" fillId="2" borderId="1" xfId="0" applyNumberFormat="1" applyFont="1" applyFill="1" applyBorder="1" applyAlignment="1">
      <alignment horizontal="right" vertical="center"/>
    </xf>
    <xf numFmtId="0" fontId="0" fillId="0" borderId="1" xfId="0" applyNumberFormat="1" applyFont="1" applyBorder="1" applyAlignment="1">
      <alignment horizontal="right" vertical="center"/>
    </xf>
    <xf numFmtId="41" fontId="42" fillId="0" borderId="1" xfId="0" applyNumberFormat="1" applyFont="1" applyFill="1" applyBorder="1" applyAlignment="1">
      <alignment horizontal="right" vertical="center"/>
    </xf>
    <xf numFmtId="13" fontId="0" fillId="0" borderId="1" xfId="0" applyNumberFormat="1" applyFont="1" applyFill="1" applyBorder="1" applyAlignment="1">
      <alignment horizontal="right" vertical="center" wrapText="1"/>
    </xf>
    <xf numFmtId="183" fontId="0" fillId="0" borderId="1" xfId="0" applyNumberFormat="1" applyFont="1" applyBorder="1" applyAlignment="1">
      <alignment horizontal="right" vertical="center"/>
    </xf>
    <xf numFmtId="178" fontId="0" fillId="0" borderId="1" xfId="0" applyNumberFormat="1" applyFont="1" applyBorder="1" applyAlignment="1">
      <alignment horizontal="right" vertical="center"/>
    </xf>
    <xf numFmtId="184" fontId="0" fillId="2" borderId="1" xfId="0" quotePrefix="1" applyNumberFormat="1" applyFont="1" applyFill="1" applyBorder="1" applyAlignment="1">
      <alignment horizontal="right" vertical="center"/>
    </xf>
    <xf numFmtId="180" fontId="0" fillId="0" borderId="1" xfId="0" applyNumberFormat="1" applyFont="1" applyFill="1" applyBorder="1" applyAlignment="1">
      <alignment horizontal="right" vertical="center"/>
    </xf>
    <xf numFmtId="41" fontId="33" fillId="0" borderId="0" xfId="0" applyNumberFormat="1" applyFont="1" applyAlignment="1">
      <alignment horizontal="right" vertical="center"/>
    </xf>
    <xf numFmtId="49" fontId="0" fillId="0" borderId="8" xfId="0" applyNumberFormat="1" applyFont="1" applyFill="1" applyBorder="1" applyAlignment="1">
      <alignment horizontal="right" vertical="center"/>
    </xf>
    <xf numFmtId="0" fontId="0" fillId="0" borderId="8" xfId="0" applyFont="1" applyFill="1" applyBorder="1" applyAlignment="1">
      <alignment horizontal="right" vertical="center"/>
    </xf>
    <xf numFmtId="182" fontId="0" fillId="0" borderId="1" xfId="0" quotePrefix="1" applyNumberFormat="1" applyFont="1" applyFill="1" applyBorder="1" applyAlignment="1">
      <alignment horizontal="right" vertical="center"/>
    </xf>
    <xf numFmtId="49" fontId="0" fillId="0" borderId="1" xfId="1" applyNumberFormat="1" applyFont="1" applyFill="1" applyBorder="1" applyAlignment="1">
      <alignment horizontal="right" vertical="center"/>
    </xf>
    <xf numFmtId="49" fontId="0" fillId="0" borderId="1" xfId="1" applyNumberFormat="1" applyFont="1" applyBorder="1" applyAlignment="1">
      <alignment horizontal="right" vertical="center"/>
    </xf>
    <xf numFmtId="49" fontId="0" fillId="0" borderId="1" xfId="0" applyNumberFormat="1" applyFont="1" applyBorder="1" applyAlignment="1">
      <alignment horizontal="right" vertical="center" wrapText="1"/>
    </xf>
    <xf numFmtId="186" fontId="0" fillId="0" borderId="1" xfId="0" quotePrefix="1" applyNumberFormat="1" applyFont="1" applyFill="1" applyBorder="1" applyAlignment="1">
      <alignment horizontal="right" vertical="center"/>
    </xf>
    <xf numFmtId="49" fontId="0" fillId="0" borderId="1" xfId="0" applyNumberFormat="1" applyFont="1" applyFill="1" applyBorder="1" applyAlignment="1">
      <alignment horizontal="right" vertical="center" wrapText="1"/>
    </xf>
    <xf numFmtId="3" fontId="0" fillId="0" borderId="1" xfId="0" quotePrefix="1" applyNumberFormat="1" applyFont="1" applyFill="1" applyBorder="1" applyAlignment="1">
      <alignment horizontal="right" vertical="center"/>
    </xf>
    <xf numFmtId="0" fontId="0" fillId="0" borderId="1" xfId="0" applyNumberFormat="1" applyFont="1" applyFill="1" applyBorder="1" applyAlignment="1">
      <alignment horizontal="right" vertical="center"/>
    </xf>
    <xf numFmtId="49" fontId="0" fillId="0" borderId="1" xfId="0" applyNumberFormat="1" applyFont="1" applyFill="1" applyBorder="1" applyAlignment="1">
      <alignment horizontal="right" vertical="center"/>
    </xf>
    <xf numFmtId="13" fontId="0" fillId="0" borderId="1" xfId="1" quotePrefix="1" applyNumberFormat="1" applyFont="1" applyFill="1" applyBorder="1" applyAlignment="1">
      <alignment horizontal="right" vertical="center"/>
    </xf>
    <xf numFmtId="187" fontId="0" fillId="0" borderId="1" xfId="0" quotePrefix="1" applyNumberFormat="1" applyFont="1" applyBorder="1" applyAlignment="1">
      <alignment horizontal="right" vertical="center"/>
    </xf>
    <xf numFmtId="49" fontId="0" fillId="0" borderId="1" xfId="0" quotePrefix="1" applyNumberFormat="1" applyFont="1" applyBorder="1" applyAlignment="1">
      <alignment horizontal="right" vertical="center"/>
    </xf>
    <xf numFmtId="180" fontId="0" fillId="0" borderId="1" xfId="0" quotePrefix="1" applyNumberFormat="1" applyFont="1" applyBorder="1" applyAlignment="1">
      <alignment horizontal="right" vertical="center"/>
    </xf>
    <xf numFmtId="179" fontId="0" fillId="2" borderId="1" xfId="0" applyNumberFormat="1" applyFont="1" applyFill="1" applyBorder="1" applyAlignment="1">
      <alignment horizontal="right" vertical="center"/>
    </xf>
    <xf numFmtId="41" fontId="0" fillId="0" borderId="1" xfId="1" applyNumberFormat="1" applyFont="1" applyFill="1" applyBorder="1" applyAlignment="1">
      <alignment horizontal="right" vertical="center"/>
    </xf>
    <xf numFmtId="41" fontId="0" fillId="0" borderId="8" xfId="0" applyNumberFormat="1" applyFont="1" applyBorder="1" applyAlignment="1">
      <alignment horizontal="right" vertical="center"/>
    </xf>
    <xf numFmtId="0" fontId="0" fillId="0" borderId="8" xfId="0" applyFont="1" applyBorder="1" applyAlignment="1">
      <alignment horizontal="right" vertical="center"/>
    </xf>
    <xf numFmtId="41" fontId="0" fillId="0" borderId="1" xfId="1" applyFont="1" applyFill="1" applyBorder="1" applyAlignment="1">
      <alignment horizontal="right" vertical="center"/>
    </xf>
    <xf numFmtId="182" fontId="0" fillId="0" borderId="1" xfId="0" applyNumberFormat="1" applyFont="1" applyBorder="1" applyAlignment="1">
      <alignment horizontal="right" vertical="center"/>
    </xf>
    <xf numFmtId="0" fontId="0" fillId="0" borderId="1" xfId="0" applyFont="1" applyFill="1" applyBorder="1" applyAlignment="1">
      <alignment horizontal="right" vertical="center"/>
    </xf>
    <xf numFmtId="41" fontId="0" fillId="0" borderId="1" xfId="0" quotePrefix="1" applyNumberFormat="1" applyFont="1" applyFill="1" applyBorder="1" applyAlignment="1">
      <alignment horizontal="right" vertical="center"/>
    </xf>
    <xf numFmtId="13" fontId="0" fillId="0" borderId="1" xfId="1" applyNumberFormat="1" applyFont="1" applyBorder="1" applyAlignment="1">
      <alignment horizontal="right" vertical="center"/>
    </xf>
    <xf numFmtId="41" fontId="0" fillId="8" borderId="1" xfId="1" applyFont="1" applyFill="1" applyBorder="1" applyAlignment="1">
      <alignment horizontal="right" vertical="center"/>
    </xf>
    <xf numFmtId="41" fontId="0" fillId="0" borderId="1" xfId="1" applyFont="1" applyBorder="1" applyAlignment="1">
      <alignment horizontal="right" vertical="center"/>
    </xf>
    <xf numFmtId="17" fontId="0" fillId="0" borderId="1" xfId="0" applyNumberFormat="1" applyFont="1" applyBorder="1" applyAlignment="1">
      <alignment horizontal="right" vertical="center"/>
    </xf>
    <xf numFmtId="41" fontId="0" fillId="2" borderId="1" xfId="0" applyNumberFormat="1" applyFont="1" applyFill="1" applyBorder="1" applyAlignment="1">
      <alignment horizontal="right" vertical="center" wrapText="1"/>
    </xf>
    <xf numFmtId="41" fontId="0" fillId="0" borderId="1" xfId="0" applyNumberFormat="1" applyFont="1" applyFill="1" applyBorder="1" applyAlignment="1">
      <alignment horizontal="right" vertical="center" wrapText="1"/>
    </xf>
    <xf numFmtId="41" fontId="0" fillId="9" borderId="1" xfId="0" applyNumberFormat="1" applyFont="1" applyFill="1" applyBorder="1" applyAlignment="1">
      <alignment horizontal="right" vertical="center"/>
    </xf>
    <xf numFmtId="178" fontId="0" fillId="9" borderId="1" xfId="0" applyNumberFormat="1" applyFont="1" applyFill="1" applyBorder="1" applyAlignment="1">
      <alignment horizontal="right" vertical="center"/>
    </xf>
    <xf numFmtId="13" fontId="0" fillId="0" borderId="1" xfId="0" applyNumberFormat="1" applyFont="1" applyBorder="1" applyAlignment="1">
      <alignment horizontal="right" vertical="center"/>
    </xf>
    <xf numFmtId="179" fontId="0" fillId="0" borderId="1" xfId="0" applyNumberFormat="1" applyFont="1" applyBorder="1" applyAlignment="1">
      <alignment horizontal="right" vertical="center"/>
    </xf>
    <xf numFmtId="179" fontId="0" fillId="0" borderId="1" xfId="0" quotePrefix="1" applyNumberFormat="1" applyFont="1" applyBorder="1" applyAlignment="1">
      <alignment horizontal="right" vertical="center"/>
    </xf>
    <xf numFmtId="179" fontId="0" fillId="0" borderId="1" xfId="0" applyNumberFormat="1" applyFont="1" applyFill="1" applyBorder="1" applyAlignment="1">
      <alignment horizontal="right" vertical="center"/>
    </xf>
    <xf numFmtId="185" fontId="0" fillId="0" borderId="1" xfId="0" applyNumberFormat="1" applyFont="1" applyFill="1" applyBorder="1" applyAlignment="1">
      <alignment horizontal="right" vertical="center"/>
    </xf>
    <xf numFmtId="49" fontId="0" fillId="0" borderId="8" xfId="0" applyNumberFormat="1" applyFont="1" applyBorder="1" applyAlignment="1">
      <alignment horizontal="right" vertical="center"/>
    </xf>
    <xf numFmtId="41" fontId="0" fillId="0" borderId="0"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8" borderId="1" xfId="1" applyNumberFormat="1" applyFont="1" applyFill="1" applyBorder="1" applyAlignment="1">
      <alignment horizontal="right" vertical="center"/>
    </xf>
    <xf numFmtId="185" fontId="0" fillId="0" borderId="1" xfId="1" applyNumberFormat="1" applyFont="1" applyBorder="1" applyAlignment="1">
      <alignment horizontal="right" vertical="center"/>
    </xf>
    <xf numFmtId="182" fontId="0" fillId="0" borderId="1" xfId="0" quotePrefix="1" applyNumberFormat="1" applyFont="1" applyBorder="1" applyAlignment="1">
      <alignment horizontal="right" vertical="center"/>
    </xf>
    <xf numFmtId="41" fontId="0" fillId="0" borderId="0" xfId="1" applyNumberFormat="1" applyFont="1" applyBorder="1" applyAlignment="1">
      <alignment horizontal="right" vertical="center"/>
    </xf>
    <xf numFmtId="3" fontId="0" fillId="9" borderId="1" xfId="0" quotePrefix="1" applyNumberFormat="1" applyFont="1" applyFill="1" applyBorder="1" applyAlignment="1">
      <alignment horizontal="right" vertical="center"/>
    </xf>
    <xf numFmtId="13" fontId="0" fillId="2" borderId="1" xfId="0" applyNumberFormat="1" applyFont="1" applyFill="1" applyBorder="1" applyAlignment="1">
      <alignment horizontal="right" vertical="center"/>
    </xf>
    <xf numFmtId="41" fontId="0" fillId="8" borderId="38" xfId="1" applyFont="1" applyFill="1" applyBorder="1" applyAlignment="1">
      <alignment horizontal="right" vertical="center" wrapText="1"/>
    </xf>
    <xf numFmtId="0" fontId="0" fillId="8" borderId="38" xfId="0" applyFont="1" applyFill="1" applyBorder="1" applyAlignment="1">
      <alignment horizontal="right" vertical="center" wrapText="1"/>
    </xf>
    <xf numFmtId="0" fontId="2" fillId="3" borderId="41" xfId="0" applyFont="1" applyFill="1" applyBorder="1" applyAlignment="1">
      <alignment horizontal="center" vertical="center"/>
    </xf>
    <xf numFmtId="41" fontId="2" fillId="3" borderId="49" xfId="0" applyNumberFormat="1" applyFont="1" applyFill="1" applyBorder="1" applyAlignment="1">
      <alignment horizontal="center" vertical="center" wrapText="1"/>
    </xf>
    <xf numFmtId="41" fontId="24" fillId="0" borderId="51" xfId="0" applyNumberFormat="1" applyFont="1" applyFill="1" applyBorder="1" applyAlignment="1">
      <alignment horizontal="right" vertical="center" wrapText="1"/>
    </xf>
    <xf numFmtId="41" fontId="24" fillId="0" borderId="52" xfId="0" applyNumberFormat="1" applyFont="1" applyFill="1" applyBorder="1" applyAlignment="1">
      <alignment horizontal="right" vertical="center" wrapText="1"/>
    </xf>
    <xf numFmtId="41" fontId="24" fillId="5" borderId="53" xfId="0" applyNumberFormat="1" applyFont="1" applyFill="1" applyBorder="1" applyAlignment="1">
      <alignment horizontal="right" vertical="center" wrapText="1"/>
    </xf>
    <xf numFmtId="41" fontId="23" fillId="2" borderId="52" xfId="0" applyNumberFormat="1" applyFont="1" applyFill="1" applyBorder="1" applyAlignment="1">
      <alignment vertical="center"/>
    </xf>
    <xf numFmtId="41" fontId="23" fillId="2" borderId="53" xfId="0" applyNumberFormat="1" applyFont="1" applyFill="1" applyBorder="1" applyAlignment="1">
      <alignment vertical="center"/>
    </xf>
    <xf numFmtId="41" fontId="11" fillId="0" borderId="52" xfId="0" applyNumberFormat="1" applyFont="1" applyFill="1" applyBorder="1" applyAlignment="1">
      <alignment vertical="center"/>
    </xf>
    <xf numFmtId="41" fontId="23" fillId="0" borderId="53" xfId="0" applyNumberFormat="1" applyFont="1" applyFill="1" applyBorder="1" applyAlignment="1">
      <alignment vertical="center"/>
    </xf>
    <xf numFmtId="180" fontId="11" fillId="0" borderId="52" xfId="0" applyNumberFormat="1" applyFont="1" applyFill="1" applyBorder="1" applyAlignment="1">
      <alignment vertical="center"/>
    </xf>
    <xf numFmtId="41" fontId="11" fillId="0" borderId="52" xfId="1" applyFont="1" applyFill="1" applyBorder="1" applyAlignment="1">
      <alignment vertical="center"/>
    </xf>
    <xf numFmtId="181" fontId="11" fillId="0" borderId="52" xfId="1" applyNumberFormat="1" applyFont="1" applyFill="1" applyBorder="1" applyAlignment="1">
      <alignment vertical="center"/>
    </xf>
    <xf numFmtId="41" fontId="11" fillId="0" borderId="54" xfId="0" applyNumberFormat="1" applyFont="1" applyFill="1" applyBorder="1" applyAlignment="1">
      <alignment vertical="center"/>
    </xf>
    <xf numFmtId="41" fontId="11" fillId="0" borderId="55" xfId="0" applyNumberFormat="1" applyFont="1" applyFill="1" applyBorder="1" applyAlignment="1">
      <alignment vertical="center"/>
    </xf>
    <xf numFmtId="41" fontId="11" fillId="0" borderId="56" xfId="0" applyNumberFormat="1" applyFont="1" applyFill="1" applyBorder="1" applyAlignment="1">
      <alignment vertical="center"/>
    </xf>
    <xf numFmtId="41" fontId="11" fillId="0" borderId="57" xfId="0" applyNumberFormat="1" applyFont="1" applyFill="1" applyBorder="1" applyAlignment="1">
      <alignment vertical="center"/>
    </xf>
    <xf numFmtId="41" fontId="23" fillId="0" borderId="58" xfId="0" applyNumberFormat="1" applyFont="1" applyFill="1" applyBorder="1" applyAlignment="1">
      <alignment vertical="center" wrapText="1"/>
    </xf>
    <xf numFmtId="41" fontId="23" fillId="0" borderId="59" xfId="0" applyNumberFormat="1" applyFont="1" applyFill="1" applyBorder="1" applyAlignment="1">
      <alignment vertical="center"/>
    </xf>
    <xf numFmtId="41" fontId="3" fillId="9" borderId="1" xfId="0" applyNumberFormat="1" applyFont="1" applyFill="1" applyBorder="1" applyAlignment="1">
      <alignment horizontal="center" vertical="center"/>
    </xf>
    <xf numFmtId="41" fontId="9" fillId="0" borderId="1" xfId="0" applyNumberFormat="1" applyFont="1" applyFill="1" applyBorder="1" applyAlignment="1">
      <alignment horizontal="center" vertical="center" wrapText="1"/>
    </xf>
    <xf numFmtId="0" fontId="15" fillId="0" borderId="1" xfId="0" applyFont="1" applyBorder="1" applyAlignment="1">
      <alignment horizontal="centerContinuous" vertical="center"/>
    </xf>
    <xf numFmtId="176" fontId="15" fillId="0" borderId="1" xfId="5" applyNumberFormat="1" applyFont="1" applyBorder="1" applyAlignment="1">
      <alignment horizontal="left" vertical="center" wrapText="1"/>
    </xf>
    <xf numFmtId="0" fontId="15" fillId="0" borderId="1" xfId="0" applyNumberFormat="1" applyFont="1" applyBorder="1" applyAlignment="1">
      <alignment horizontal="center" vertical="center" wrapText="1" shrinkToFit="1"/>
    </xf>
    <xf numFmtId="0" fontId="0" fillId="0" borderId="1" xfId="0" applyFont="1" applyBorder="1" applyAlignment="1">
      <alignment horizontal="centerContinuous" vertical="center"/>
    </xf>
    <xf numFmtId="0" fontId="15" fillId="0" borderId="4" xfId="0" applyFont="1" applyBorder="1" applyAlignment="1">
      <alignment horizontal="centerContinuous" vertical="center"/>
    </xf>
    <xf numFmtId="176" fontId="40" fillId="0" borderId="4" xfId="0" applyNumberFormat="1" applyFont="1" applyBorder="1" applyAlignment="1">
      <alignment horizontal="center" vertical="center" wrapText="1"/>
    </xf>
    <xf numFmtId="49" fontId="15" fillId="0" borderId="1" xfId="0" applyNumberFormat="1" applyFont="1" applyBorder="1" applyAlignment="1">
      <alignment horizontal="left" vertical="center" wrapText="1"/>
    </xf>
    <xf numFmtId="0" fontId="43" fillId="0" borderId="1" xfId="0" applyFont="1" applyBorder="1" applyAlignment="1">
      <alignment horizontal="centerContinuous" vertical="center"/>
    </xf>
    <xf numFmtId="0" fontId="43" fillId="0" borderId="1" xfId="0" applyNumberFormat="1" applyFont="1" applyBorder="1" applyAlignment="1">
      <alignment horizontal="left" vertical="center" wrapText="1" shrinkToFit="1"/>
    </xf>
    <xf numFmtId="176" fontId="43" fillId="0" borderId="1" xfId="0" applyNumberFormat="1" applyFont="1" applyBorder="1" applyAlignment="1">
      <alignment horizontal="center" vertical="center" wrapText="1"/>
    </xf>
    <xf numFmtId="176" fontId="43" fillId="0" borderId="1" xfId="0" applyNumberFormat="1" applyFont="1" applyBorder="1" applyAlignment="1">
      <alignment horizontal="left" vertical="center" wrapText="1"/>
    </xf>
    <xf numFmtId="0" fontId="43" fillId="0" borderId="1" xfId="0" applyNumberFormat="1" applyFont="1" applyBorder="1" applyAlignment="1">
      <alignment horizontal="center" vertical="center" wrapText="1" shrinkToFit="1"/>
    </xf>
    <xf numFmtId="0" fontId="43" fillId="0" borderId="1" xfId="0" applyFont="1" applyBorder="1" applyAlignment="1">
      <alignment horizontal="centerContinuous" vertical="center" wrapText="1"/>
    </xf>
    <xf numFmtId="0" fontId="43" fillId="0" borderId="1" xfId="0" applyNumberFormat="1" applyFont="1" applyBorder="1" applyAlignment="1">
      <alignment horizontal="left" vertical="center" wrapText="1"/>
    </xf>
    <xf numFmtId="0" fontId="43" fillId="0" borderId="1" xfId="0" applyFont="1" applyBorder="1" applyAlignment="1">
      <alignment horizontal="center" vertical="center" wrapText="1"/>
    </xf>
    <xf numFmtId="176" fontId="15" fillId="0" borderId="1" xfId="0" quotePrefix="1"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2" fillId="0" borderId="1" xfId="4" applyFont="1" applyBorder="1" applyAlignment="1">
      <alignment horizontal="center" vertical="center"/>
    </xf>
    <xf numFmtId="0" fontId="2" fillId="0" borderId="1" xfId="4" applyFont="1" applyBorder="1" applyAlignment="1">
      <alignment horizontal="left" vertical="center"/>
    </xf>
    <xf numFmtId="0" fontId="0" fillId="0" borderId="0" xfId="0" applyFont="1" applyAlignment="1">
      <alignment horizontal="justify" vertical="center"/>
    </xf>
    <xf numFmtId="14" fontId="2" fillId="0" borderId="1" xfId="4" applyNumberFormat="1" applyFont="1" applyBorder="1" applyAlignment="1">
      <alignment horizontal="center" vertical="center"/>
    </xf>
    <xf numFmtId="188" fontId="2" fillId="0" borderId="1" xfId="4" applyNumberFormat="1" applyFont="1" applyBorder="1" applyAlignment="1">
      <alignment horizontal="center" vertical="center"/>
    </xf>
    <xf numFmtId="41" fontId="0" fillId="0" borderId="1" xfId="1" applyNumberFormat="1" applyFont="1" applyFill="1" applyBorder="1" applyAlignment="1">
      <alignment horizontal="center" vertical="center"/>
    </xf>
    <xf numFmtId="41" fontId="2" fillId="0" borderId="1" xfId="1" applyNumberFormat="1" applyFont="1" applyFill="1" applyBorder="1" applyAlignment="1">
      <alignment horizontal="right" vertical="center"/>
    </xf>
    <xf numFmtId="41" fontId="0" fillId="0" borderId="1" xfId="1" quotePrefix="1" applyFont="1" applyBorder="1" applyAlignment="1">
      <alignment horizontal="center" vertical="center"/>
    </xf>
    <xf numFmtId="41" fontId="2" fillId="0" borderId="1" xfId="1" applyNumberFormat="1" applyFont="1" applyBorder="1" applyAlignment="1">
      <alignment horizontal="center" vertical="center"/>
    </xf>
    <xf numFmtId="41" fontId="2" fillId="0" borderId="1" xfId="1" applyNumberFormat="1" applyFont="1" applyBorder="1" applyAlignment="1">
      <alignment horizontal="right" vertical="center"/>
    </xf>
    <xf numFmtId="41" fontId="2" fillId="0" borderId="1" xfId="1" applyNumberFormat="1" applyFont="1" applyFill="1" applyBorder="1" applyAlignment="1">
      <alignment horizontal="center" vertical="center"/>
    </xf>
    <xf numFmtId="41" fontId="2" fillId="9" borderId="1" xfId="1" applyNumberFormat="1" applyFont="1" applyFill="1" applyBorder="1" applyAlignment="1">
      <alignment horizontal="right" vertical="center"/>
    </xf>
    <xf numFmtId="41" fontId="0" fillId="9" borderId="1" xfId="1" quotePrefix="1" applyFont="1" applyFill="1" applyBorder="1" applyAlignment="1">
      <alignment horizontal="center" vertical="center"/>
    </xf>
    <xf numFmtId="41" fontId="2" fillId="9" borderId="1" xfId="1" applyNumberFormat="1" applyFont="1" applyFill="1" applyBorder="1" applyAlignment="1">
      <alignment horizontal="center" vertical="center"/>
    </xf>
    <xf numFmtId="180" fontId="2" fillId="2" borderId="1" xfId="0" applyNumberFormat="1" applyFont="1" applyFill="1" applyBorder="1" applyAlignment="1">
      <alignment vertical="center"/>
    </xf>
    <xf numFmtId="0" fontId="0" fillId="2" borderId="1" xfId="0" applyNumberFormat="1" applyFill="1" applyBorder="1" applyAlignment="1">
      <alignment horizontal="right" vertical="center"/>
    </xf>
    <xf numFmtId="189" fontId="2" fillId="0" borderId="1" xfId="0" applyNumberFormat="1" applyFont="1" applyBorder="1" applyAlignment="1">
      <alignment vertical="center"/>
    </xf>
    <xf numFmtId="0" fontId="0" fillId="0" borderId="1" xfId="0" applyNumberFormat="1" applyBorder="1" applyAlignment="1">
      <alignment horizontal="right" vertical="center" shrinkToFit="1"/>
    </xf>
    <xf numFmtId="41" fontId="2" fillId="0" borderId="1" xfId="1" applyFont="1" applyFill="1" applyBorder="1" applyAlignment="1">
      <alignment horizontal="right" vertical="center"/>
    </xf>
    <xf numFmtId="189" fontId="2" fillId="0" borderId="1" xfId="1" applyNumberFormat="1" applyFont="1" applyBorder="1" applyAlignment="1">
      <alignment vertical="center"/>
    </xf>
    <xf numFmtId="0" fontId="0" fillId="0" borderId="1" xfId="0" applyNumberFormat="1" applyBorder="1" applyAlignment="1">
      <alignment horizontal="right" vertical="center"/>
    </xf>
    <xf numFmtId="41" fontId="2" fillId="0" borderId="1" xfId="0" applyNumberFormat="1" applyFont="1" applyFill="1" applyBorder="1" applyAlignment="1">
      <alignment horizontal="right" vertical="center"/>
    </xf>
    <xf numFmtId="41" fontId="2" fillId="4" borderId="1" xfId="0" applyNumberFormat="1" applyFont="1" applyFill="1" applyBorder="1" applyAlignment="1">
      <alignment horizontal="right" vertical="center"/>
    </xf>
    <xf numFmtId="41" fontId="2" fillId="0" borderId="1" xfId="1" applyFont="1" applyBorder="1" applyAlignment="1">
      <alignment horizontal="right" vertical="center"/>
    </xf>
    <xf numFmtId="189" fontId="0" fillId="0" borderId="1" xfId="1" applyNumberFormat="1" applyFont="1" applyBorder="1" applyAlignment="1">
      <alignment vertical="center"/>
    </xf>
    <xf numFmtId="189" fontId="0" fillId="0" borderId="1" xfId="0" applyNumberFormat="1" applyBorder="1" applyAlignment="1">
      <alignment vertical="center"/>
    </xf>
    <xf numFmtId="189" fontId="2" fillId="0" borderId="1" xfId="0" applyNumberFormat="1" applyFont="1" applyFill="1" applyBorder="1" applyAlignment="1">
      <alignment vertical="center"/>
    </xf>
    <xf numFmtId="0" fontId="0" fillId="0" borderId="1" xfId="0" applyFont="1" applyFill="1" applyBorder="1" applyAlignment="1">
      <alignment horizontal="center" vertical="center"/>
    </xf>
    <xf numFmtId="41" fontId="24" fillId="10" borderId="16" xfId="0" applyNumberFormat="1" applyFont="1" applyFill="1" applyBorder="1" applyAlignment="1">
      <alignment horizontal="right" vertical="center" wrapText="1"/>
    </xf>
    <xf numFmtId="0" fontId="37" fillId="0" borderId="0" xfId="3" applyFont="1" applyBorder="1" applyAlignment="1">
      <alignment horizontal="justify" vertical="center" wrapText="1"/>
    </xf>
    <xf numFmtId="0" fontId="34" fillId="0" borderId="27" xfId="3" applyFont="1" applyBorder="1" applyAlignment="1">
      <alignment horizontal="center" vertical="center" wrapText="1"/>
    </xf>
    <xf numFmtId="0" fontId="34" fillId="0" borderId="30" xfId="3" applyFont="1" applyBorder="1" applyAlignment="1">
      <alignment horizontal="center" vertical="center" wrapText="1"/>
    </xf>
    <xf numFmtId="0" fontId="34" fillId="0" borderId="29" xfId="3" applyFont="1" applyBorder="1" applyAlignment="1">
      <alignment horizontal="center" vertical="center" wrapText="1"/>
    </xf>
    <xf numFmtId="0" fontId="34" fillId="0" borderId="18" xfId="3" applyFont="1" applyBorder="1" applyAlignment="1">
      <alignment horizontal="center" vertical="center" wrapText="1"/>
    </xf>
    <xf numFmtId="0" fontId="34" fillId="0" borderId="19" xfId="3" applyFont="1" applyBorder="1" applyAlignment="1">
      <alignment horizontal="center" vertical="center" wrapText="1"/>
    </xf>
    <xf numFmtId="0" fontId="34" fillId="0" borderId="20" xfId="3" applyFont="1" applyBorder="1" applyAlignment="1">
      <alignment horizontal="justify" vertical="center" wrapText="1"/>
    </xf>
    <xf numFmtId="0" fontId="34" fillId="0" borderId="21" xfId="3" applyFont="1" applyBorder="1" applyAlignment="1">
      <alignment horizontal="justify" vertical="center" wrapText="1"/>
    </xf>
    <xf numFmtId="0" fontId="35" fillId="7" borderId="22" xfId="3" applyFont="1" applyFill="1" applyBorder="1" applyAlignment="1">
      <alignment horizontal="center" vertical="center" wrapText="1"/>
    </xf>
    <xf numFmtId="0" fontId="35" fillId="7" borderId="23" xfId="3" applyFont="1" applyFill="1" applyBorder="1" applyAlignment="1">
      <alignment horizontal="center" vertical="center" wrapText="1"/>
    </xf>
    <xf numFmtId="0" fontId="34" fillId="0" borderId="24" xfId="3" applyFont="1" applyBorder="1" applyAlignment="1">
      <alignment horizontal="justify" vertical="center" wrapText="1"/>
    </xf>
    <xf numFmtId="0" fontId="34" fillId="0" borderId="25" xfId="3" applyFont="1" applyBorder="1" applyAlignment="1">
      <alignment horizontal="center" vertical="center" wrapText="1"/>
    </xf>
    <xf numFmtId="0" fontId="34" fillId="0" borderId="26" xfId="3" applyFont="1" applyBorder="1" applyAlignment="1">
      <alignment horizontal="center" vertical="center" wrapText="1"/>
    </xf>
    <xf numFmtId="0" fontId="34" fillId="0" borderId="0" xfId="3" applyFont="1" applyBorder="1" applyAlignment="1">
      <alignment horizontal="center" vertical="center" wrapText="1"/>
    </xf>
    <xf numFmtId="0" fontId="34" fillId="0" borderId="28" xfId="3" applyFont="1" applyBorder="1" applyAlignment="1">
      <alignment horizontal="center" vertical="center" wrapText="1"/>
    </xf>
    <xf numFmtId="41" fontId="9" fillId="0" borderId="0" xfId="0" applyNumberFormat="1" applyFont="1" applyBorder="1" applyAlignment="1">
      <alignment horizontal="center" vertical="center"/>
    </xf>
    <xf numFmtId="41" fontId="26" fillId="0" borderId="0" xfId="0" applyNumberFormat="1" applyFont="1" applyAlignment="1">
      <alignment horizontal="center" vertical="center"/>
    </xf>
    <xf numFmtId="41" fontId="11" fillId="0" borderId="0" xfId="0" applyNumberFormat="1" applyFont="1" applyAlignment="1">
      <alignment horizontal="center" vertical="center"/>
    </xf>
    <xf numFmtId="41" fontId="11" fillId="3" borderId="1" xfId="0" applyNumberFormat="1" applyFont="1" applyFill="1" applyBorder="1" applyAlignment="1">
      <alignment horizontal="center" vertical="center"/>
    </xf>
    <xf numFmtId="41" fontId="11" fillId="3" borderId="5" xfId="0" applyNumberFormat="1" applyFont="1" applyFill="1" applyBorder="1" applyAlignment="1">
      <alignment horizontal="center" vertical="center"/>
    </xf>
    <xf numFmtId="41" fontId="11" fillId="0" borderId="0" xfId="0" applyNumberFormat="1" applyFont="1" applyAlignment="1">
      <alignment horizontal="left" vertical="center"/>
    </xf>
    <xf numFmtId="41" fontId="24" fillId="5" borderId="1" xfId="0" applyNumberFormat="1" applyFont="1" applyFill="1" applyBorder="1" applyAlignment="1">
      <alignment horizontal="center" vertical="center"/>
    </xf>
    <xf numFmtId="41" fontId="24" fillId="5" borderId="5" xfId="0" applyNumberFormat="1" applyFont="1" applyFill="1" applyBorder="1" applyAlignment="1">
      <alignment horizontal="center" vertical="center"/>
    </xf>
    <xf numFmtId="41" fontId="23" fillId="6" borderId="1" xfId="0" applyNumberFormat="1" applyFont="1" applyFill="1" applyBorder="1" applyAlignment="1">
      <alignment horizontal="center" vertical="center"/>
    </xf>
    <xf numFmtId="41" fontId="23" fillId="2" borderId="1" xfId="0" applyNumberFormat="1" applyFont="1" applyFill="1" applyBorder="1" applyAlignment="1">
      <alignment horizontal="center" vertical="center"/>
    </xf>
    <xf numFmtId="0" fontId="2" fillId="0" borderId="0" xfId="0" applyFont="1" applyFill="1" applyBorder="1" applyAlignment="1">
      <alignment horizontal="left" vertical="center"/>
    </xf>
    <xf numFmtId="41" fontId="14" fillId="0" borderId="0" xfId="0" applyNumberFormat="1" applyFont="1" applyAlignment="1">
      <alignment horizontal="center" vertical="center"/>
    </xf>
    <xf numFmtId="41" fontId="2" fillId="3" borderId="15" xfId="0" applyNumberFormat="1" applyFont="1" applyFill="1" applyBorder="1" applyAlignment="1">
      <alignment horizontal="center" vertical="center"/>
    </xf>
    <xf numFmtId="41" fontId="2" fillId="3" borderId="32" xfId="0" applyNumberFormat="1" applyFont="1" applyFill="1" applyBorder="1" applyAlignment="1">
      <alignment horizontal="center" vertical="center"/>
    </xf>
    <xf numFmtId="41" fontId="0" fillId="3" borderId="15" xfId="0" applyNumberFormat="1" applyFill="1" applyBorder="1" applyAlignment="1">
      <alignment horizontal="center" vertical="center" wrapText="1"/>
    </xf>
    <xf numFmtId="41" fontId="2" fillId="3" borderId="32" xfId="0" applyNumberFormat="1" applyFont="1" applyFill="1" applyBorder="1" applyAlignment="1">
      <alignment horizontal="center" vertical="center" wrapText="1"/>
    </xf>
    <xf numFmtId="41" fontId="2" fillId="3" borderId="42" xfId="0" applyNumberFormat="1" applyFont="1" applyFill="1" applyBorder="1" applyAlignment="1">
      <alignment horizontal="center" vertical="center"/>
    </xf>
    <xf numFmtId="41" fontId="2" fillId="3" borderId="43" xfId="0" applyNumberFormat="1" applyFont="1" applyFill="1" applyBorder="1" applyAlignment="1">
      <alignment horizontal="center" vertical="center"/>
    </xf>
    <xf numFmtId="41" fontId="2" fillId="3" borderId="47" xfId="0" applyNumberFormat="1" applyFont="1" applyFill="1" applyBorder="1" applyAlignment="1">
      <alignment horizontal="center" vertical="center" wrapText="1"/>
    </xf>
    <xf numFmtId="41" fontId="2" fillId="3" borderId="29" xfId="0" applyNumberFormat="1" applyFont="1" applyFill="1" applyBorder="1" applyAlignment="1">
      <alignment horizontal="center" vertical="center" wrapText="1"/>
    </xf>
    <xf numFmtId="41" fontId="20" fillId="3" borderId="48" xfId="0" applyNumberFormat="1" applyFont="1" applyFill="1" applyBorder="1" applyAlignment="1">
      <alignment horizontal="center" vertical="center" wrapText="1"/>
    </xf>
    <xf numFmtId="41" fontId="20" fillId="3" borderId="50" xfId="0" applyNumberFormat="1"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31" xfId="0" applyFont="1" applyFill="1" applyBorder="1" applyAlignment="1">
      <alignment horizontal="center" vertical="center"/>
    </xf>
    <xf numFmtId="41" fontId="0" fillId="3" borderId="44" xfId="0" applyNumberFormat="1" applyFill="1" applyBorder="1" applyAlignment="1">
      <alignment horizontal="center" vertical="center"/>
    </xf>
    <xf numFmtId="41" fontId="0" fillId="3" borderId="45" xfId="0" applyNumberFormat="1" applyFill="1" applyBorder="1" applyAlignment="1">
      <alignment horizontal="center" vertical="center"/>
    </xf>
    <xf numFmtId="41" fontId="0" fillId="3" borderId="46" xfId="0" applyNumberFormat="1" applyFill="1" applyBorder="1" applyAlignment="1">
      <alignment horizontal="center" vertical="center"/>
    </xf>
    <xf numFmtId="41" fontId="2" fillId="2" borderId="15" xfId="0" applyNumberFormat="1" applyFont="1" applyFill="1" applyBorder="1" applyAlignment="1">
      <alignment horizontal="center" vertical="center"/>
    </xf>
    <xf numFmtId="41" fontId="2" fillId="2" borderId="34" xfId="0" applyNumberFormat="1" applyFont="1" applyFill="1" applyBorder="1" applyAlignment="1">
      <alignment horizontal="center" vertical="center"/>
    </xf>
    <xf numFmtId="41" fontId="0" fillId="2" borderId="5" xfId="0" applyNumberFormat="1" applyFill="1" applyBorder="1" applyAlignment="1">
      <alignment horizontal="center" vertical="center"/>
    </xf>
    <xf numFmtId="41" fontId="0" fillId="2" borderId="8" xfId="0" applyNumberFormat="1" applyFill="1" applyBorder="1" applyAlignment="1">
      <alignment horizontal="center" vertical="center"/>
    </xf>
    <xf numFmtId="41" fontId="26" fillId="0" borderId="0" xfId="0" applyNumberFormat="1" applyFont="1" applyFill="1" applyAlignment="1">
      <alignment horizontal="center" vertical="center"/>
    </xf>
    <xf numFmtId="0" fontId="11" fillId="0" borderId="0" xfId="0" applyFont="1" applyFill="1" applyAlignment="1">
      <alignment horizontal="center" vertical="center"/>
    </xf>
    <xf numFmtId="41" fontId="0" fillId="2" borderId="15" xfId="0" applyNumberFormat="1" applyFill="1" applyBorder="1" applyAlignment="1">
      <alignment horizontal="center" vertical="center" wrapText="1"/>
    </xf>
    <xf numFmtId="41" fontId="2" fillId="2" borderId="34"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34" xfId="0" applyFont="1" applyFill="1" applyBorder="1" applyAlignment="1">
      <alignment horizontal="center" vertical="center" wrapText="1"/>
    </xf>
    <xf numFmtId="41" fontId="20" fillId="2" borderId="15" xfId="0" applyNumberFormat="1" applyFont="1" applyFill="1" applyBorder="1" applyAlignment="1">
      <alignment horizontal="center" vertical="center" wrapText="1"/>
    </xf>
    <xf numFmtId="41" fontId="20" fillId="2" borderId="34" xfId="0" applyNumberFormat="1" applyFont="1" applyFill="1" applyBorder="1" applyAlignment="1">
      <alignment horizontal="center" vertical="center" wrapText="1"/>
    </xf>
    <xf numFmtId="41" fontId="3" fillId="3" borderId="5" xfId="0" applyNumberFormat="1" applyFont="1" applyFill="1" applyBorder="1" applyAlignment="1">
      <alignment horizontal="center" vertical="center"/>
    </xf>
    <xf numFmtId="41" fontId="3" fillId="3" borderId="31" xfId="0" applyNumberFormat="1" applyFont="1" applyFill="1" applyBorder="1" applyAlignment="1">
      <alignment horizontal="center" vertical="center"/>
    </xf>
    <xf numFmtId="41" fontId="3" fillId="3" borderId="33" xfId="0" applyNumberFormat="1" applyFont="1" applyFill="1" applyBorder="1" applyAlignment="1">
      <alignment horizontal="center" vertical="center"/>
    </xf>
    <xf numFmtId="41" fontId="3" fillId="3" borderId="15" xfId="0" applyNumberFormat="1" applyFont="1" applyFill="1" applyBorder="1" applyAlignment="1">
      <alignment horizontal="center" vertical="center" wrapText="1"/>
    </xf>
    <xf numFmtId="41" fontId="3" fillId="3" borderId="34" xfId="0" applyNumberFormat="1" applyFont="1" applyFill="1" applyBorder="1" applyAlignment="1">
      <alignment horizontal="center" vertical="center" wrapText="1"/>
    </xf>
    <xf numFmtId="41" fontId="3" fillId="3" borderId="15" xfId="0" applyNumberFormat="1" applyFont="1" applyFill="1" applyBorder="1" applyAlignment="1">
      <alignment horizontal="center" vertical="center"/>
    </xf>
    <xf numFmtId="41" fontId="3" fillId="3" borderId="34" xfId="0" applyNumberFormat="1" applyFont="1" applyFill="1" applyBorder="1" applyAlignment="1">
      <alignment horizontal="center" vertical="center"/>
    </xf>
    <xf numFmtId="41" fontId="3" fillId="3" borderId="5" xfId="0" applyNumberFormat="1" applyFont="1" applyFill="1" applyBorder="1" applyAlignment="1">
      <alignment horizontal="center" vertical="center" wrapText="1"/>
    </xf>
    <xf numFmtId="41" fontId="3" fillId="3" borderId="31" xfId="0" applyNumberFormat="1" applyFont="1" applyFill="1" applyBorder="1" applyAlignment="1">
      <alignment horizontal="center" vertical="center" wrapText="1"/>
    </xf>
    <xf numFmtId="41" fontId="3" fillId="3" borderId="8" xfId="0" applyNumberFormat="1" applyFont="1" applyFill="1" applyBorder="1" applyAlignment="1">
      <alignment horizontal="center" vertical="center" wrapText="1"/>
    </xf>
    <xf numFmtId="0" fontId="11" fillId="0" borderId="0" xfId="0" applyFont="1" applyAlignment="1">
      <alignment horizontal="center" vertical="center"/>
    </xf>
    <xf numFmtId="41" fontId="6" fillId="0" borderId="0" xfId="0" applyNumberFormat="1" applyFont="1" applyFill="1" applyBorder="1" applyAlignment="1">
      <alignment horizontal="center" vertical="center"/>
    </xf>
    <xf numFmtId="41" fontId="3" fillId="3" borderId="1" xfId="0" applyNumberFormat="1" applyFont="1" applyFill="1" applyBorder="1" applyAlignment="1">
      <alignment horizontal="center" vertical="center"/>
    </xf>
    <xf numFmtId="41" fontId="3" fillId="3" borderId="1" xfId="0" applyNumberFormat="1" applyFont="1" applyFill="1" applyBorder="1" applyAlignment="1">
      <alignment horizontal="center" vertical="center" wrapText="1"/>
    </xf>
    <xf numFmtId="41" fontId="3" fillId="3" borderId="6" xfId="0" applyNumberFormat="1" applyFont="1" applyFill="1" applyBorder="1" applyAlignment="1">
      <alignment horizontal="center" vertical="center"/>
    </xf>
    <xf numFmtId="41" fontId="0" fillId="3" borderId="1" xfId="0" applyNumberFormat="1" applyFill="1" applyBorder="1" applyAlignment="1">
      <alignment horizontal="center" vertical="center"/>
    </xf>
    <xf numFmtId="41" fontId="12" fillId="0" borderId="19" xfId="0" applyNumberFormat="1" applyFont="1" applyBorder="1" applyAlignment="1">
      <alignment horizontal="right" vertical="center"/>
    </xf>
    <xf numFmtId="0" fontId="30" fillId="0" borderId="0" xfId="0" applyFont="1" applyAlignment="1">
      <alignment horizontal="center"/>
    </xf>
    <xf numFmtId="41" fontId="3" fillId="3" borderId="8" xfId="0" applyNumberFormat="1" applyFont="1" applyFill="1" applyBorder="1" applyAlignment="1">
      <alignment horizontal="center" vertical="center"/>
    </xf>
    <xf numFmtId="176" fontId="26" fillId="0" borderId="0" xfId="0" applyNumberFormat="1" applyFont="1" applyAlignment="1">
      <alignment horizontal="center" vertical="center" wrapText="1"/>
    </xf>
    <xf numFmtId="176" fontId="3" fillId="3" borderId="5" xfId="0" applyNumberFormat="1" applyFont="1" applyFill="1" applyBorder="1" applyAlignment="1">
      <alignment horizontal="center" vertical="center" wrapText="1"/>
    </xf>
    <xf numFmtId="176" fontId="3" fillId="3" borderId="31" xfId="0" applyNumberFormat="1" applyFont="1" applyFill="1" applyBorder="1" applyAlignment="1">
      <alignment horizontal="center" vertical="center" wrapText="1"/>
    </xf>
    <xf numFmtId="176" fontId="3" fillId="3" borderId="8" xfId="0" applyNumberFormat="1" applyFont="1" applyFill="1" applyBorder="1" applyAlignment="1">
      <alignment horizontal="center" vertical="center" wrapText="1"/>
    </xf>
    <xf numFmtId="176" fontId="15" fillId="0" borderId="0" xfId="0" applyNumberFormat="1" applyFont="1" applyAlignment="1">
      <alignment horizontal="center" vertical="center" wrapText="1"/>
    </xf>
    <xf numFmtId="0" fontId="20" fillId="5" borderId="5" xfId="2" applyFont="1" applyFill="1" applyBorder="1" applyAlignment="1">
      <alignment horizontal="center" vertical="center"/>
    </xf>
    <xf numFmtId="0" fontId="20" fillId="5" borderId="8" xfId="2" applyFont="1" applyFill="1" applyBorder="1" applyAlignment="1">
      <alignment horizontal="center" vertical="center"/>
    </xf>
    <xf numFmtId="0" fontId="26" fillId="0" borderId="0" xfId="2" applyFont="1" applyAlignment="1">
      <alignment horizontal="center" vertical="center"/>
    </xf>
    <xf numFmtId="0" fontId="11" fillId="0" borderId="0" xfId="2" applyFont="1" applyAlignment="1">
      <alignment horizontal="center" vertical="center"/>
    </xf>
    <xf numFmtId="0" fontId="3" fillId="3" borderId="15" xfId="2" applyFont="1" applyFill="1" applyBorder="1" applyAlignment="1">
      <alignment horizontal="center" vertical="center"/>
    </xf>
    <xf numFmtId="0" fontId="3" fillId="3" borderId="4" xfId="2" applyFont="1" applyFill="1" applyBorder="1" applyAlignment="1">
      <alignment horizontal="center" vertical="center"/>
    </xf>
    <xf numFmtId="0" fontId="3" fillId="3" borderId="5" xfId="2" applyFont="1" applyFill="1" applyBorder="1" applyAlignment="1">
      <alignment horizontal="center" vertical="center"/>
    </xf>
    <xf numFmtId="0" fontId="3" fillId="3" borderId="31" xfId="2" applyFont="1" applyFill="1" applyBorder="1" applyAlignment="1">
      <alignment horizontal="center" vertical="center"/>
    </xf>
    <xf numFmtId="0" fontId="3" fillId="3" borderId="8" xfId="2" applyFont="1" applyFill="1" applyBorder="1" applyAlignment="1">
      <alignment horizontal="center" vertical="center"/>
    </xf>
    <xf numFmtId="0" fontId="3" fillId="3" borderId="15" xfId="2" applyFont="1" applyFill="1" applyBorder="1" applyAlignment="1">
      <alignment horizontal="center" vertical="center" wrapText="1"/>
    </xf>
    <xf numFmtId="0" fontId="3" fillId="3" borderId="4" xfId="2" applyFont="1" applyFill="1" applyBorder="1" applyAlignment="1">
      <alignment horizontal="center" vertical="center" wrapText="1"/>
    </xf>
    <xf numFmtId="0" fontId="29" fillId="0" borderId="0" xfId="2" applyFont="1" applyAlignment="1">
      <alignment horizontal="center" vertical="center"/>
    </xf>
    <xf numFmtId="0" fontId="28" fillId="0" borderId="0" xfId="2" applyFont="1" applyAlignment="1">
      <alignment horizontal="center" vertical="center"/>
    </xf>
    <xf numFmtId="41" fontId="0" fillId="3" borderId="4" xfId="0" applyNumberFormat="1" applyFill="1" applyBorder="1" applyAlignment="1">
      <alignment horizontal="center" vertical="center" wrapText="1"/>
    </xf>
    <xf numFmtId="0" fontId="26" fillId="0" borderId="0" xfId="0" applyFont="1" applyAlignment="1">
      <alignment horizontal="center" vertical="center"/>
    </xf>
    <xf numFmtId="41" fontId="0" fillId="3" borderId="5" xfId="0" applyNumberFormat="1" applyFill="1" applyBorder="1" applyAlignment="1">
      <alignment horizontal="center" vertical="center" wrapText="1"/>
    </xf>
    <xf numFmtId="41" fontId="0" fillId="3" borderId="8" xfId="0" applyNumberFormat="1" applyFill="1" applyBorder="1" applyAlignment="1">
      <alignment horizontal="center" vertical="center" wrapText="1"/>
    </xf>
    <xf numFmtId="41"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xf>
  </cellXfs>
  <cellStyles count="6">
    <cellStyle name="쉼표 [0]" xfId="1" builtinId="6"/>
    <cellStyle name="표준" xfId="0" builtinId="0"/>
    <cellStyle name="표준_2009년도 자치법규 운영현황(정리)" xfId="2"/>
    <cellStyle name="표준_7.재의제소 상세 현황" xfId="5"/>
    <cellStyle name="표준_순서" xfId="3"/>
    <cellStyle name="표준_주민조례 청구현황(최종 종합, ~'08.6)" xfId="4"/>
  </cellStyles>
  <dxfs count="0"/>
  <tableStyles count="0" defaultTableStyle="TableStyleMedium9" defaultPivotStyle="PivotStyleLight16"/>
  <colors>
    <mruColors>
      <color rgb="FFCCFFCC"/>
      <color rgb="FF3333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ko-KR"/>
  <c:chart>
    <c:plotArea>
      <c:layout/>
      <c:lineChart>
        <c:grouping val="standard"/>
        <c:ser>
          <c:idx val="0"/>
          <c:order val="0"/>
          <c:spPr>
            <a:ln w="25400">
              <a:solidFill>
                <a:srgbClr val="000080"/>
              </a:solidFill>
              <a:prstDash val="solid"/>
            </a:ln>
          </c:spPr>
          <c:marker>
            <c:symbol val="diamond"/>
            <c:size val="7"/>
            <c:spPr>
              <a:solidFill>
                <a:srgbClr val="000080"/>
              </a:solidFill>
              <a:ln>
                <a:solidFill>
                  <a:srgbClr val="000080"/>
                </a:solidFill>
                <a:prstDash val="solid"/>
              </a:ln>
            </c:spPr>
          </c:marker>
          <c:dLbls>
            <c:dLbl>
              <c:idx val="0"/>
              <c:dLblPos val="r"/>
              <c:showVal val="1"/>
            </c:dLbl>
            <c:dLbl>
              <c:idx val="1"/>
              <c:dLblPos val="r"/>
              <c:showVal val="1"/>
            </c:dLbl>
            <c:dLbl>
              <c:idx val="2"/>
              <c:dLblPos val="r"/>
              <c:showVal val="1"/>
            </c:dLbl>
            <c:dLbl>
              <c:idx val="3"/>
              <c:dLblPos val="r"/>
              <c:showVal val="1"/>
            </c:dLbl>
            <c:spPr>
              <a:noFill/>
              <a:ln w="25400">
                <a:noFill/>
              </a:ln>
            </c:spPr>
            <c:txPr>
              <a:bodyPr/>
              <a:lstStyle/>
              <a:p>
                <a:pPr>
                  <a:defRPr sz="325" b="1" i="0" u="none" strike="noStrike" baseline="0">
                    <a:solidFill>
                      <a:srgbClr val="000000"/>
                    </a:solidFill>
                    <a:latin typeface="돋움"/>
                    <a:ea typeface="돋움"/>
                    <a:cs typeface="돋움"/>
                  </a:defRPr>
                </a:pPr>
                <a:endParaRPr lang="ko-KR"/>
              </a:p>
            </c:txPr>
            <c:showVal val="1"/>
          </c:dLbls>
          <c:cat>
            <c:numRef>
              <c:f>'5.재의요구'!$A$63:$A$693</c:f>
              <c:numCache>
                <c:formatCode>_-* #,##0_-;\-* #,##0_-;_-* "-"_-;_-@_-</c:formatCode>
                <c:ptCount val="631"/>
              </c:numCache>
            </c:numRef>
          </c:cat>
          <c:val>
            <c:numLit>
              <c:formatCode>General</c:formatCode>
              <c:ptCount val="1"/>
              <c:pt idx="0">
                <c:v>0</c:v>
              </c:pt>
            </c:numLit>
          </c:val>
        </c:ser>
        <c:marker val="1"/>
        <c:axId val="146400768"/>
        <c:axId val="146402688"/>
      </c:lineChart>
      <c:catAx>
        <c:axId val="146400768"/>
        <c:scaling>
          <c:orientation val="minMax"/>
        </c:scaling>
        <c:delete val="1"/>
        <c:axPos val="b"/>
        <c:numFmt formatCode="_-* #,##0_-;\-* #,##0_-;_-* &quot;-&quot;_-;_-@_-" sourceLinked="1"/>
        <c:tickLblPos val="nextTo"/>
        <c:crossAx val="146402688"/>
        <c:crosses val="autoZero"/>
        <c:auto val="1"/>
        <c:lblAlgn val="ctr"/>
        <c:lblOffset val="100"/>
      </c:catAx>
      <c:valAx>
        <c:axId val="146402688"/>
        <c:scaling>
          <c:orientation val="minMax"/>
        </c:scaling>
        <c:axPos val="l"/>
        <c:majorGridlines>
          <c:spPr>
            <a:ln w="3175">
              <a:solidFill>
                <a:srgbClr val="000000"/>
              </a:solidFill>
              <a:prstDash val="sysDash"/>
            </a:ln>
          </c:spPr>
        </c:majorGridlines>
        <c:numFmt formatCode="General" sourceLinked="1"/>
        <c:majorTickMark val="in"/>
        <c:tickLblPos val="nextTo"/>
        <c:spPr>
          <a:ln w="9525">
            <a:noFill/>
          </a:ln>
        </c:spPr>
        <c:txPr>
          <a:bodyPr rot="0" vert="horz"/>
          <a:lstStyle/>
          <a:p>
            <a:pPr>
              <a:defRPr sz="325" b="0" i="0" u="none" strike="noStrike" baseline="0">
                <a:solidFill>
                  <a:srgbClr val="000000"/>
                </a:solidFill>
                <a:latin typeface="돋움"/>
                <a:ea typeface="돋움"/>
                <a:cs typeface="돋움"/>
              </a:defRPr>
            </a:pPr>
            <a:endParaRPr lang="ko-KR"/>
          </a:p>
        </c:txPr>
        <c:crossAx val="14640076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25" b="0" i="0" u="none" strike="noStrike" baseline="0">
          <a:solidFill>
            <a:srgbClr val="000000"/>
          </a:solidFill>
          <a:latin typeface="돋움"/>
          <a:ea typeface="돋움"/>
          <a:cs typeface="돋움"/>
        </a:defRPr>
      </a:pPr>
      <a:endParaRPr lang="ko-KR"/>
    </a:p>
  </c:txPr>
  <c:printSettings>
    <c:headerFooter alignWithMargins="0"/>
    <c:pageMargins b="1" l="0.75000000000000711" r="0.750000000000007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904875</xdr:colOff>
      <xdr:row>61</xdr:row>
      <xdr:rowOff>0</xdr:rowOff>
    </xdr:from>
    <xdr:to>
      <xdr:col>10</xdr:col>
      <xdr:colOff>533400</xdr:colOff>
      <xdr:row>61</xdr:row>
      <xdr:rowOff>0</xdr:rowOff>
    </xdr:to>
    <xdr:graphicFrame macro="">
      <xdr:nvGraphicFramePr>
        <xdr:cNvPr id="716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0</xdr:row>
      <xdr:rowOff>0</xdr:rowOff>
    </xdr:from>
    <xdr:to>
      <xdr:col>3</xdr:col>
      <xdr:colOff>1495425</xdr:colOff>
      <xdr:row>0</xdr:row>
      <xdr:rowOff>0</xdr:rowOff>
    </xdr:to>
    <xdr:sp macro="" textlink="">
      <xdr:nvSpPr>
        <xdr:cNvPr id="18433" name="Rectangle 1"/>
        <xdr:cNvSpPr>
          <a:spLocks noChangeArrowheads="1"/>
        </xdr:cNvSpPr>
      </xdr:nvSpPr>
      <xdr:spPr bwMode="auto">
        <a:xfrm>
          <a:off x="847725" y="0"/>
          <a:ext cx="1990725" cy="0"/>
        </a:xfrm>
        <a:prstGeom prst="rect">
          <a:avLst/>
        </a:prstGeom>
        <a:solidFill>
          <a:srgbClr val="FFFF99"/>
        </a:solidFill>
        <a:ln w="9525">
          <a:solidFill>
            <a:srgbClr val="000000"/>
          </a:solidFill>
          <a:miter lim="800000"/>
          <a:headEnd/>
          <a:tailEnd/>
        </a:ln>
      </xdr:spPr>
      <xdr:txBody>
        <a:bodyPr vertOverflow="clip" wrap="square" lIns="36576" tIns="27432" rIns="36576" bIns="27432" anchor="ctr" upright="1"/>
        <a:lstStyle/>
        <a:p>
          <a:pPr algn="ctr" rtl="0">
            <a:defRPr sz="1000"/>
          </a:pPr>
          <a:r>
            <a:rPr lang="ko-KR" altLang="en-US" sz="1400" b="1" i="0" strike="noStrike">
              <a:solidFill>
                <a:srgbClr val="000000"/>
              </a:solidFill>
              <a:latin typeface="굴림"/>
              <a:ea typeface="굴림"/>
            </a:rPr>
            <a:t>재의</a:t>
          </a:r>
          <a:r>
            <a:rPr lang="en-US" altLang="ko-KR" sz="1400" b="1" i="0" strike="noStrike">
              <a:solidFill>
                <a:srgbClr val="000000"/>
              </a:solidFill>
              <a:latin typeface="굴림"/>
              <a:ea typeface="굴림"/>
            </a:rPr>
            <a:t>·</a:t>
          </a:r>
          <a:r>
            <a:rPr lang="ko-KR" altLang="en-US" sz="1400" b="1" i="0" strike="noStrike">
              <a:solidFill>
                <a:srgbClr val="000000"/>
              </a:solidFill>
              <a:latin typeface="굴림"/>
              <a:ea typeface="굴림"/>
            </a:rPr>
            <a:t>제소내역</a:t>
          </a:r>
        </a:p>
      </xdr:txBody>
    </xdr:sp>
    <xdr:clientData/>
  </xdr:twoCellAnchor>
  <xdr:twoCellAnchor>
    <xdr:from>
      <xdr:col>2</xdr:col>
      <xdr:colOff>9525</xdr:colOff>
      <xdr:row>0</xdr:row>
      <xdr:rowOff>0</xdr:rowOff>
    </xdr:from>
    <xdr:to>
      <xdr:col>3</xdr:col>
      <xdr:colOff>1495425</xdr:colOff>
      <xdr:row>0</xdr:row>
      <xdr:rowOff>0</xdr:rowOff>
    </xdr:to>
    <xdr:sp macro="" textlink="">
      <xdr:nvSpPr>
        <xdr:cNvPr id="18445" name="Rectangle 13"/>
        <xdr:cNvSpPr>
          <a:spLocks noChangeArrowheads="1"/>
        </xdr:cNvSpPr>
      </xdr:nvSpPr>
      <xdr:spPr bwMode="auto">
        <a:xfrm>
          <a:off x="847725" y="0"/>
          <a:ext cx="1990725" cy="0"/>
        </a:xfrm>
        <a:prstGeom prst="rect">
          <a:avLst/>
        </a:prstGeom>
        <a:solidFill>
          <a:srgbClr val="FFFF99"/>
        </a:solidFill>
        <a:ln w="9525">
          <a:solidFill>
            <a:srgbClr val="000000"/>
          </a:solidFill>
          <a:miter lim="800000"/>
          <a:headEnd/>
          <a:tailEnd/>
        </a:ln>
      </xdr:spPr>
      <xdr:txBody>
        <a:bodyPr vertOverflow="clip" wrap="square" lIns="36576" tIns="27432" rIns="36576" bIns="27432" anchor="ctr" upright="1"/>
        <a:lstStyle/>
        <a:p>
          <a:pPr algn="ctr" rtl="0">
            <a:defRPr sz="1000"/>
          </a:pPr>
          <a:r>
            <a:rPr lang="ko-KR" altLang="en-US" sz="1400" b="1" i="0" strike="noStrike">
              <a:solidFill>
                <a:srgbClr val="000000"/>
              </a:solidFill>
              <a:latin typeface="굴림"/>
              <a:ea typeface="굴림"/>
            </a:rPr>
            <a:t>재의</a:t>
          </a:r>
          <a:r>
            <a:rPr lang="en-US" altLang="ko-KR" sz="1400" b="1" i="0" strike="noStrike">
              <a:solidFill>
                <a:srgbClr val="000000"/>
              </a:solidFill>
              <a:latin typeface="굴림"/>
              <a:ea typeface="굴림"/>
            </a:rPr>
            <a:t>·</a:t>
          </a:r>
          <a:r>
            <a:rPr lang="ko-KR" altLang="en-US" sz="1400" b="1" i="0" strike="noStrike">
              <a:solidFill>
                <a:srgbClr val="000000"/>
              </a:solidFill>
              <a:latin typeface="굴림"/>
              <a:ea typeface="굴림"/>
            </a:rPr>
            <a:t>제소내역</a:t>
          </a:r>
        </a:p>
      </xdr:txBody>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6"/>
  <sheetViews>
    <sheetView tabSelected="1" zoomScale="75" zoomScaleNormal="75" zoomScaleSheetLayoutView="100" workbookViewId="0">
      <selection activeCell="E1" sqref="E1"/>
    </sheetView>
  </sheetViews>
  <sheetFormatPr defaultRowHeight="13.5"/>
  <cols>
    <col min="1" max="1" width="5" customWidth="1"/>
    <col min="3" max="3" width="1.5546875" customWidth="1"/>
    <col min="4" max="4" width="11" customWidth="1"/>
    <col min="5" max="5" width="23.5546875" customWidth="1"/>
    <col min="6" max="6" width="13.109375" customWidth="1"/>
    <col min="7" max="7" width="8.109375" customWidth="1"/>
  </cols>
  <sheetData>
    <row r="1" spans="1:7" ht="51.75" customHeight="1">
      <c r="A1" s="99"/>
      <c r="B1" s="100"/>
      <c r="C1" s="100"/>
      <c r="D1" s="99"/>
      <c r="E1" s="99"/>
      <c r="F1" s="99"/>
      <c r="G1" s="99"/>
    </row>
    <row r="2" spans="1:7" ht="15.75" customHeight="1">
      <c r="A2" s="99"/>
      <c r="B2" s="454"/>
      <c r="C2" s="454"/>
      <c r="D2" s="455"/>
      <c r="E2" s="456" t="s">
        <v>172</v>
      </c>
      <c r="F2" s="458"/>
      <c r="G2" s="454"/>
    </row>
    <row r="3" spans="1:7" ht="27" customHeight="1" thickBot="1">
      <c r="A3" s="99"/>
      <c r="B3" s="459"/>
      <c r="C3" s="460"/>
      <c r="D3" s="460"/>
      <c r="E3" s="457"/>
      <c r="F3" s="460"/>
      <c r="G3" s="462"/>
    </row>
    <row r="4" spans="1:7" ht="25.5" customHeight="1" thickTop="1">
      <c r="A4" s="99"/>
      <c r="B4" s="449"/>
      <c r="C4" s="461"/>
      <c r="D4" s="461"/>
      <c r="E4" s="101"/>
      <c r="F4" s="461"/>
      <c r="G4" s="451"/>
    </row>
    <row r="5" spans="1:7" ht="45" customHeight="1">
      <c r="A5" s="99"/>
      <c r="B5" s="449"/>
      <c r="C5" s="188"/>
      <c r="D5" s="448" t="s">
        <v>288</v>
      </c>
      <c r="E5" s="448"/>
      <c r="F5" s="448"/>
      <c r="G5" s="451"/>
    </row>
    <row r="6" spans="1:7" ht="45" customHeight="1">
      <c r="A6" s="99"/>
      <c r="B6" s="449"/>
      <c r="C6" s="127"/>
      <c r="D6" s="448" t="s">
        <v>278</v>
      </c>
      <c r="E6" s="448"/>
      <c r="F6" s="448"/>
      <c r="G6" s="451"/>
    </row>
    <row r="7" spans="1:7" ht="45" customHeight="1">
      <c r="A7" s="99"/>
      <c r="B7" s="449"/>
      <c r="C7" s="127"/>
      <c r="D7" s="448" t="s">
        <v>279</v>
      </c>
      <c r="E7" s="448"/>
      <c r="F7" s="448"/>
      <c r="G7" s="451"/>
    </row>
    <row r="8" spans="1:7" ht="45" customHeight="1">
      <c r="A8" s="99"/>
      <c r="B8" s="449"/>
      <c r="C8" s="127"/>
      <c r="D8" s="448" t="s">
        <v>280</v>
      </c>
      <c r="E8" s="448"/>
      <c r="F8" s="448"/>
      <c r="G8" s="451"/>
    </row>
    <row r="9" spans="1:7" ht="45" customHeight="1">
      <c r="A9" s="99"/>
      <c r="B9" s="449"/>
      <c r="C9" s="127"/>
      <c r="D9" s="448" t="s">
        <v>281</v>
      </c>
      <c r="E9" s="448"/>
      <c r="F9" s="448"/>
      <c r="G9" s="451"/>
    </row>
    <row r="10" spans="1:7" ht="45" customHeight="1">
      <c r="A10" s="99"/>
      <c r="B10" s="449"/>
      <c r="C10" s="127"/>
      <c r="D10" s="448" t="s">
        <v>282</v>
      </c>
      <c r="E10" s="448"/>
      <c r="F10" s="448"/>
      <c r="G10" s="451"/>
    </row>
    <row r="11" spans="1:7" ht="45" customHeight="1">
      <c r="A11" s="99"/>
      <c r="B11" s="449"/>
      <c r="C11" s="127"/>
      <c r="D11" s="448" t="s">
        <v>283</v>
      </c>
      <c r="E11" s="448"/>
      <c r="F11" s="448"/>
      <c r="G11" s="451"/>
    </row>
    <row r="12" spans="1:7" ht="45" customHeight="1">
      <c r="A12" s="99"/>
      <c r="B12" s="449"/>
      <c r="C12" s="127"/>
      <c r="D12" s="448" t="s">
        <v>284</v>
      </c>
      <c r="E12" s="448"/>
      <c r="F12" s="448"/>
      <c r="G12" s="451"/>
    </row>
    <row r="13" spans="1:7" ht="45" customHeight="1">
      <c r="A13" s="99"/>
      <c r="B13" s="449"/>
      <c r="C13" s="127"/>
      <c r="D13" s="448" t="s">
        <v>285</v>
      </c>
      <c r="E13" s="448"/>
      <c r="F13" s="448"/>
      <c r="G13" s="451"/>
    </row>
    <row r="14" spans="1:7" ht="45" customHeight="1">
      <c r="A14" s="99"/>
      <c r="B14" s="449"/>
      <c r="C14" s="127"/>
      <c r="D14" s="448" t="s">
        <v>286</v>
      </c>
      <c r="E14" s="448"/>
      <c r="F14" s="448"/>
      <c r="G14" s="451"/>
    </row>
    <row r="15" spans="1:7" ht="30.75" customHeight="1">
      <c r="A15" s="99"/>
      <c r="B15" s="450"/>
      <c r="C15" s="453"/>
      <c r="D15" s="453"/>
      <c r="E15" s="453"/>
      <c r="F15" s="453"/>
      <c r="G15" s="452"/>
    </row>
    <row r="16" spans="1:7">
      <c r="A16" s="99"/>
      <c r="B16" s="102"/>
      <c r="C16" s="102"/>
      <c r="D16" s="99"/>
      <c r="E16" s="99"/>
      <c r="F16" s="99"/>
      <c r="G16" s="99"/>
    </row>
  </sheetData>
  <mergeCells count="18">
    <mergeCell ref="B2:D2"/>
    <mergeCell ref="E2:E3"/>
    <mergeCell ref="F2:G2"/>
    <mergeCell ref="B3:D4"/>
    <mergeCell ref="F3:G4"/>
    <mergeCell ref="D6:F6"/>
    <mergeCell ref="D7:F7"/>
    <mergeCell ref="D5:F5"/>
    <mergeCell ref="B5:B15"/>
    <mergeCell ref="G5:G15"/>
    <mergeCell ref="C15:F15"/>
    <mergeCell ref="D12:F12"/>
    <mergeCell ref="D13:F13"/>
    <mergeCell ref="D8:F8"/>
    <mergeCell ref="D9:F9"/>
    <mergeCell ref="D10:F10"/>
    <mergeCell ref="D11:F11"/>
    <mergeCell ref="D14:F14"/>
  </mergeCells>
  <phoneticPr fontId="4" type="noConversion"/>
  <pageMargins left="0.75" right="0.75" top="1.67"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T16"/>
  <sheetViews>
    <sheetView view="pageBreakPreview" zoomScale="75" zoomScaleNormal="75" zoomScaleSheetLayoutView="75" workbookViewId="0">
      <pane xSplit="1" ySplit="10" topLeftCell="B11" activePane="bottomRight" state="frozen"/>
      <selection pane="topRight" activeCell="B1" sqref="B1"/>
      <selection pane="bottomLeft" activeCell="A10" sqref="A10"/>
      <selection pane="bottomRight" activeCell="A2" sqref="A2:L2"/>
    </sheetView>
  </sheetViews>
  <sheetFormatPr defaultRowHeight="13.5"/>
  <cols>
    <col min="1" max="2" width="9.6640625" style="112" customWidth="1"/>
    <col min="3" max="3" width="31.5546875" style="132" customWidth="1"/>
    <col min="4" max="4" width="12.44140625" style="112" customWidth="1"/>
    <col min="5" max="5" width="37.44140625" style="114" customWidth="1"/>
    <col min="6" max="6" width="10.88671875" style="113" customWidth="1"/>
    <col min="7" max="7" width="10.33203125" style="113" customWidth="1"/>
    <col min="8" max="8" width="10" style="113" customWidth="1"/>
    <col min="9" max="9" width="10.21875" style="113" customWidth="1"/>
    <col min="10" max="10" width="9.88671875" style="113" customWidth="1"/>
    <col min="11" max="11" width="9.33203125" style="113" customWidth="1"/>
    <col min="12" max="12" width="9.77734375" style="113" customWidth="1"/>
    <col min="13" max="16384" width="8.88671875" style="113"/>
  </cols>
  <sheetData>
    <row r="1" spans="1:20" ht="11.25" customHeight="1"/>
    <row r="2" spans="1:20" s="115" customFormat="1" ht="25.5">
      <c r="A2" s="528" t="s">
        <v>277</v>
      </c>
      <c r="B2" s="528"/>
      <c r="C2" s="528"/>
      <c r="D2" s="528"/>
      <c r="E2" s="528"/>
      <c r="F2" s="528"/>
      <c r="G2" s="528"/>
      <c r="H2" s="528"/>
      <c r="I2" s="528"/>
      <c r="J2" s="528"/>
      <c r="K2" s="528"/>
      <c r="L2" s="528"/>
    </row>
    <row r="3" spans="1:20" s="117" customFormat="1" ht="14.25">
      <c r="A3" s="529" t="s">
        <v>414</v>
      </c>
      <c r="B3" s="529"/>
      <c r="C3" s="529"/>
      <c r="D3" s="529"/>
      <c r="E3" s="529"/>
      <c r="F3" s="529"/>
      <c r="G3" s="529"/>
      <c r="H3" s="529"/>
      <c r="I3" s="529"/>
      <c r="J3" s="529"/>
      <c r="K3" s="529"/>
      <c r="L3" s="529"/>
    </row>
    <row r="4" spans="1:20" ht="13.5" customHeight="1">
      <c r="A4" s="116"/>
      <c r="B4" s="116"/>
      <c r="C4" s="133"/>
      <c r="D4" s="116"/>
      <c r="E4" s="537"/>
      <c r="F4" s="538"/>
      <c r="G4" s="538"/>
      <c r="H4" s="117"/>
      <c r="I4" s="117"/>
      <c r="J4" s="117"/>
      <c r="K4" s="117"/>
      <c r="L4" s="117"/>
    </row>
    <row r="5" spans="1:20" ht="10.5" customHeight="1">
      <c r="A5" s="116"/>
      <c r="B5" s="116"/>
      <c r="C5" s="133"/>
      <c r="D5" s="116"/>
      <c r="E5" s="118"/>
      <c r="F5" s="117"/>
      <c r="G5" s="117"/>
      <c r="H5" s="117"/>
      <c r="I5" s="117"/>
      <c r="J5" s="117"/>
      <c r="K5" s="117"/>
      <c r="L5" s="117"/>
    </row>
    <row r="6" spans="1:20" s="119" customFormat="1" ht="24" customHeight="1">
      <c r="A6" s="530" t="s">
        <v>338</v>
      </c>
      <c r="B6" s="530" t="s">
        <v>339</v>
      </c>
      <c r="C6" s="535" t="s">
        <v>183</v>
      </c>
      <c r="D6" s="535" t="s">
        <v>184</v>
      </c>
      <c r="E6" s="535" t="s">
        <v>185</v>
      </c>
      <c r="F6" s="532" t="s">
        <v>186</v>
      </c>
      <c r="G6" s="533"/>
      <c r="H6" s="533"/>
      <c r="I6" s="533"/>
      <c r="J6" s="533"/>
      <c r="K6" s="533"/>
      <c r="L6" s="534"/>
    </row>
    <row r="7" spans="1:20" s="119" customFormat="1" ht="31.5" customHeight="1">
      <c r="A7" s="531"/>
      <c r="B7" s="531"/>
      <c r="C7" s="536"/>
      <c r="D7" s="536"/>
      <c r="E7" s="536"/>
      <c r="F7" s="120" t="s">
        <v>187</v>
      </c>
      <c r="G7" s="120" t="s">
        <v>188</v>
      </c>
      <c r="H7" s="121" t="s">
        <v>5</v>
      </c>
      <c r="I7" s="120" t="s">
        <v>189</v>
      </c>
      <c r="J7" s="120" t="s">
        <v>190</v>
      </c>
      <c r="K7" s="121" t="s">
        <v>191</v>
      </c>
      <c r="L7" s="121" t="s">
        <v>192</v>
      </c>
    </row>
    <row r="8" spans="1:20" s="119" customFormat="1" ht="30" customHeight="1">
      <c r="A8" s="526" t="s">
        <v>4</v>
      </c>
      <c r="B8" s="527"/>
      <c r="C8" s="122">
        <v>6</v>
      </c>
      <c r="D8" s="122"/>
      <c r="E8" s="123"/>
      <c r="F8" s="136">
        <v>1</v>
      </c>
      <c r="G8" s="136">
        <v>1</v>
      </c>
      <c r="H8" s="136"/>
      <c r="I8" s="136"/>
      <c r="J8" s="136"/>
      <c r="K8" s="136"/>
      <c r="L8" s="136">
        <v>4</v>
      </c>
    </row>
    <row r="9" spans="1:20" s="119" customFormat="1" ht="30" customHeight="1">
      <c r="A9" s="526" t="s">
        <v>193</v>
      </c>
      <c r="B9" s="527"/>
      <c r="C9" s="122">
        <v>2</v>
      </c>
      <c r="D9" s="122"/>
      <c r="E9" s="123"/>
      <c r="F9" s="136"/>
      <c r="G9" s="136"/>
      <c r="H9" s="136"/>
      <c r="I9" s="136"/>
      <c r="J9" s="136"/>
      <c r="K9" s="136"/>
      <c r="L9" s="136">
        <v>2</v>
      </c>
    </row>
    <row r="10" spans="1:20" s="119" customFormat="1" ht="30" customHeight="1">
      <c r="A10" s="526" t="s">
        <v>194</v>
      </c>
      <c r="B10" s="527"/>
      <c r="C10" s="122">
        <v>4</v>
      </c>
      <c r="D10" s="122"/>
      <c r="E10" s="123"/>
      <c r="F10" s="136">
        <v>1</v>
      </c>
      <c r="G10" s="136">
        <v>1</v>
      </c>
      <c r="H10" s="136"/>
      <c r="I10" s="136"/>
      <c r="J10" s="136"/>
      <c r="K10" s="136"/>
      <c r="L10" s="136">
        <v>2</v>
      </c>
    </row>
    <row r="11" spans="1:20" s="124" customFormat="1" ht="77.25" customHeight="1">
      <c r="A11" s="417" t="s">
        <v>120</v>
      </c>
      <c r="B11" s="418" t="s">
        <v>302</v>
      </c>
      <c r="C11" s="207" t="s">
        <v>710</v>
      </c>
      <c r="D11" s="422">
        <v>42333</v>
      </c>
      <c r="E11" s="207" t="s">
        <v>711</v>
      </c>
      <c r="F11" s="419"/>
      <c r="G11" s="419"/>
      <c r="H11" s="419"/>
      <c r="I11" s="419"/>
      <c r="J11" s="419"/>
      <c r="K11" s="419"/>
      <c r="L11" s="208" t="s">
        <v>712</v>
      </c>
    </row>
    <row r="12" spans="1:20" s="124" customFormat="1" ht="77.25" customHeight="1">
      <c r="A12" s="417" t="s">
        <v>577</v>
      </c>
      <c r="B12" s="418" t="s">
        <v>232</v>
      </c>
      <c r="C12" s="420" t="s">
        <v>689</v>
      </c>
      <c r="D12" s="422">
        <v>42298</v>
      </c>
      <c r="E12" s="207" t="s">
        <v>690</v>
      </c>
      <c r="F12" s="419"/>
      <c r="G12" s="419"/>
      <c r="H12" s="419"/>
      <c r="I12" s="419"/>
      <c r="J12" s="419"/>
      <c r="K12" s="419"/>
      <c r="L12" s="208" t="s">
        <v>691</v>
      </c>
    </row>
    <row r="13" spans="1:20" s="125" customFormat="1" ht="77.25" customHeight="1">
      <c r="A13" s="417" t="s">
        <v>696</v>
      </c>
      <c r="B13" s="418" t="s">
        <v>697</v>
      </c>
      <c r="C13" s="207" t="s">
        <v>698</v>
      </c>
      <c r="D13" s="422">
        <v>42095</v>
      </c>
      <c r="E13" s="207" t="s">
        <v>699</v>
      </c>
      <c r="F13" s="419"/>
      <c r="G13" s="423">
        <v>42359</v>
      </c>
      <c r="H13" s="419"/>
      <c r="I13" s="419"/>
      <c r="J13" s="419"/>
      <c r="K13" s="419"/>
      <c r="L13" s="208"/>
    </row>
    <row r="14" spans="1:20" s="125" customFormat="1" ht="95.25" customHeight="1">
      <c r="A14" s="419" t="s">
        <v>133</v>
      </c>
      <c r="B14" s="419" t="s">
        <v>692</v>
      </c>
      <c r="C14" s="420" t="s">
        <v>693</v>
      </c>
      <c r="D14" s="422">
        <v>42222</v>
      </c>
      <c r="E14" s="207" t="s">
        <v>694</v>
      </c>
      <c r="F14" s="422">
        <v>42356</v>
      </c>
      <c r="G14" s="419"/>
      <c r="H14" s="419"/>
      <c r="I14" s="419"/>
      <c r="J14" s="419"/>
      <c r="K14" s="419"/>
      <c r="L14" s="208" t="s">
        <v>695</v>
      </c>
    </row>
    <row r="15" spans="1:20" s="119" customFormat="1" ht="106.5" customHeight="1">
      <c r="A15" s="417" t="s">
        <v>700</v>
      </c>
      <c r="B15" s="418" t="s">
        <v>701</v>
      </c>
      <c r="C15" s="420" t="s">
        <v>702</v>
      </c>
      <c r="D15" s="422">
        <v>42195</v>
      </c>
      <c r="E15" s="207" t="s">
        <v>703</v>
      </c>
      <c r="F15" s="419"/>
      <c r="G15" s="419"/>
      <c r="H15" s="419"/>
      <c r="I15" s="419"/>
      <c r="J15" s="419"/>
      <c r="K15" s="419"/>
      <c r="L15" s="208" t="s">
        <v>704</v>
      </c>
      <c r="R15" s="119">
        <v>212</v>
      </c>
      <c r="S15" s="119">
        <v>15</v>
      </c>
      <c r="T15" s="119">
        <f>R15/S15</f>
        <v>14.133333333333333</v>
      </c>
    </row>
    <row r="16" spans="1:20" s="125" customFormat="1" ht="106.5" customHeight="1">
      <c r="A16" s="417" t="s">
        <v>705</v>
      </c>
      <c r="B16" s="418" t="s">
        <v>706</v>
      </c>
      <c r="C16" s="420" t="s">
        <v>707</v>
      </c>
      <c r="D16" s="422">
        <v>42207</v>
      </c>
      <c r="E16" s="421" t="s">
        <v>708</v>
      </c>
      <c r="F16" s="419" t="s">
        <v>706</v>
      </c>
      <c r="G16" s="419" t="s">
        <v>706</v>
      </c>
      <c r="H16" s="419" t="s">
        <v>706</v>
      </c>
      <c r="I16" s="419" t="s">
        <v>706</v>
      </c>
      <c r="J16" s="419" t="s">
        <v>706</v>
      </c>
      <c r="K16" s="419" t="s">
        <v>706</v>
      </c>
      <c r="L16" s="208" t="s">
        <v>709</v>
      </c>
      <c r="R16" s="125">
        <v>212</v>
      </c>
      <c r="S16" s="125">
        <v>244</v>
      </c>
      <c r="T16" s="119">
        <f>R16/S16</f>
        <v>0.86885245901639341</v>
      </c>
    </row>
  </sheetData>
  <mergeCells count="12">
    <mergeCell ref="A8:B8"/>
    <mergeCell ref="A9:B9"/>
    <mergeCell ref="A10:B10"/>
    <mergeCell ref="A2:L2"/>
    <mergeCell ref="A3:L3"/>
    <mergeCell ref="A6:A7"/>
    <mergeCell ref="F6:L6"/>
    <mergeCell ref="E6:E7"/>
    <mergeCell ref="D6:D7"/>
    <mergeCell ref="E4:G4"/>
    <mergeCell ref="C6:C7"/>
    <mergeCell ref="B6:B7"/>
  </mergeCells>
  <phoneticPr fontId="4" type="noConversion"/>
  <printOptions horizontalCentered="1"/>
  <pageMargins left="0.53" right="0.44" top="0.6" bottom="0.67" header="0.51181102362204722" footer="0.51181102362204722"/>
  <pageSetup paperSize="9" scale="47" orientation="portrait" r:id="rId1"/>
  <headerFooter alignWithMargins="0"/>
</worksheet>
</file>

<file path=xl/worksheets/sheet11.xml><?xml version="1.0" encoding="utf-8"?>
<worksheet xmlns="http://schemas.openxmlformats.org/spreadsheetml/2006/main" xmlns:r="http://schemas.openxmlformats.org/officeDocument/2006/relationships">
  <dimension ref="A1:E249"/>
  <sheetViews>
    <sheetView view="pageBreakPreview" zoomScale="85" zoomScaleNormal="75" zoomScaleSheetLayoutView="90" workbookViewId="0">
      <pane xSplit="1" ySplit="5" topLeftCell="B6" activePane="bottomRight" state="frozen"/>
      <selection pane="topRight" activeCell="B1" sqref="B1"/>
      <selection pane="bottomLeft" activeCell="A6" sqref="A6"/>
      <selection pane="bottomRight" activeCell="A2" sqref="A2:E2"/>
    </sheetView>
  </sheetViews>
  <sheetFormatPr defaultRowHeight="13.5"/>
  <cols>
    <col min="1" max="1" width="14.88671875" style="108" customWidth="1"/>
    <col min="2" max="2" width="23.21875" style="109" customWidth="1"/>
    <col min="3" max="3" width="19.44140625" style="109" customWidth="1"/>
    <col min="4" max="4" width="18.88671875" style="205" customWidth="1"/>
    <col min="5" max="5" width="19.6640625" style="110" customWidth="1"/>
  </cols>
  <sheetData>
    <row r="1" spans="1:5">
      <c r="A1" s="103"/>
      <c r="B1" s="104"/>
      <c r="C1" s="104"/>
      <c r="D1" s="203"/>
      <c r="E1" s="96"/>
    </row>
    <row r="2" spans="1:5" s="4" customFormat="1" ht="25.5">
      <c r="A2" s="540" t="s">
        <v>199</v>
      </c>
      <c r="B2" s="540"/>
      <c r="C2" s="540"/>
      <c r="D2" s="540"/>
      <c r="E2" s="540"/>
    </row>
    <row r="3" spans="1:5" s="2" customFormat="1" ht="13.5" customHeight="1">
      <c r="A3" s="105"/>
      <c r="B3" s="106"/>
      <c r="C3" s="106"/>
      <c r="D3" s="204"/>
      <c r="E3" s="107"/>
    </row>
    <row r="4" spans="1:5" s="3" customFormat="1" ht="21.75" customHeight="1">
      <c r="A4" s="544" t="s">
        <v>195</v>
      </c>
      <c r="B4" s="543" t="s">
        <v>421</v>
      </c>
      <c r="C4" s="541" t="s">
        <v>196</v>
      </c>
      <c r="D4" s="542"/>
      <c r="E4" s="477" t="s">
        <v>423</v>
      </c>
    </row>
    <row r="5" spans="1:5" s="3" customFormat="1" ht="31.5" customHeight="1">
      <c r="A5" s="544"/>
      <c r="B5" s="543"/>
      <c r="C5" s="277" t="s">
        <v>422</v>
      </c>
      <c r="D5" s="126" t="s">
        <v>197</v>
      </c>
      <c r="E5" s="539"/>
    </row>
    <row r="6" spans="1:5" s="156" customFormat="1" ht="20.25" customHeight="1">
      <c r="A6" s="189" t="s">
        <v>122</v>
      </c>
      <c r="B6" s="301">
        <v>84454</v>
      </c>
      <c r="C6" s="301">
        <v>8445351</v>
      </c>
      <c r="D6" s="325" t="s">
        <v>564</v>
      </c>
      <c r="E6" s="301">
        <v>84395</v>
      </c>
    </row>
    <row r="7" spans="1:5" s="156" customFormat="1" ht="20.25" customHeight="1">
      <c r="A7" s="190" t="s">
        <v>232</v>
      </c>
      <c r="B7" s="302">
        <v>3378</v>
      </c>
      <c r="C7" s="302">
        <v>135151</v>
      </c>
      <c r="D7" s="313" t="s">
        <v>424</v>
      </c>
      <c r="E7" s="302">
        <v>3395</v>
      </c>
    </row>
    <row r="8" spans="1:5" s="156" customFormat="1" ht="20.25" customHeight="1">
      <c r="A8" s="190" t="s">
        <v>226</v>
      </c>
      <c r="B8" s="302">
        <v>2195</v>
      </c>
      <c r="C8" s="302">
        <v>109740</v>
      </c>
      <c r="D8" s="313" t="s">
        <v>425</v>
      </c>
      <c r="E8" s="302">
        <v>2248</v>
      </c>
    </row>
    <row r="9" spans="1:5" s="156" customFormat="1" ht="20.25" customHeight="1">
      <c r="A9" s="190" t="s">
        <v>227</v>
      </c>
      <c r="B9" s="302">
        <v>4030</v>
      </c>
      <c r="C9" s="302">
        <v>201452</v>
      </c>
      <c r="D9" s="313" t="s">
        <v>425</v>
      </c>
      <c r="E9" s="302">
        <v>4058</v>
      </c>
    </row>
    <row r="10" spans="1:5" s="156" customFormat="1" ht="20.25" customHeight="1">
      <c r="A10" s="190" t="s">
        <v>233</v>
      </c>
      <c r="B10" s="350">
        <v>5045</v>
      </c>
      <c r="C10" s="350">
        <v>252235</v>
      </c>
      <c r="D10" s="313" t="s">
        <v>425</v>
      </c>
      <c r="E10" s="300">
        <v>5008</v>
      </c>
    </row>
    <row r="11" spans="1:5" s="156" customFormat="1" ht="20.25" customHeight="1">
      <c r="A11" s="190" t="s">
        <v>234</v>
      </c>
      <c r="B11" s="302">
        <v>6120</v>
      </c>
      <c r="C11" s="302">
        <v>305985</v>
      </c>
      <c r="D11" s="313" t="s">
        <v>425</v>
      </c>
      <c r="E11" s="298">
        <v>6137</v>
      </c>
    </row>
    <row r="12" spans="1:5" s="156" customFormat="1" ht="20.25" customHeight="1">
      <c r="A12" s="263" t="s">
        <v>235</v>
      </c>
      <c r="B12" s="302">
        <v>6175</v>
      </c>
      <c r="C12" s="302">
        <v>308727</v>
      </c>
      <c r="D12" s="313" t="s">
        <v>425</v>
      </c>
      <c r="E12" s="302">
        <v>6207</v>
      </c>
    </row>
    <row r="13" spans="1:5" s="156" customFormat="1" ht="20.25" customHeight="1">
      <c r="A13" s="263" t="s">
        <v>228</v>
      </c>
      <c r="B13" s="302">
        <v>7035</v>
      </c>
      <c r="C13" s="302">
        <v>351759</v>
      </c>
      <c r="D13" s="313" t="s">
        <v>425</v>
      </c>
      <c r="E13" s="302">
        <v>7070</v>
      </c>
    </row>
    <row r="14" spans="1:5" s="156" customFormat="1" ht="20.25" customHeight="1">
      <c r="A14" s="263" t="s">
        <v>236</v>
      </c>
      <c r="B14" s="302">
        <v>7687</v>
      </c>
      <c r="C14" s="302">
        <v>384305</v>
      </c>
      <c r="D14" s="324" t="s">
        <v>425</v>
      </c>
      <c r="E14" s="302">
        <v>7783</v>
      </c>
    </row>
    <row r="15" spans="1:5" s="156" customFormat="1" ht="20.25" customHeight="1">
      <c r="A15" s="263" t="s">
        <v>237</v>
      </c>
      <c r="B15" s="302">
        <v>5657</v>
      </c>
      <c r="C15" s="351">
        <v>330873</v>
      </c>
      <c r="D15" s="352" t="s">
        <v>306</v>
      </c>
      <c r="E15" s="351">
        <v>5679</v>
      </c>
    </row>
    <row r="16" spans="1:5" s="156" customFormat="1" ht="20.25" customHeight="1">
      <c r="A16" s="263" t="s">
        <v>238</v>
      </c>
      <c r="B16" s="353">
        <v>5881</v>
      </c>
      <c r="C16" s="298">
        <v>294034</v>
      </c>
      <c r="D16" s="313" t="s">
        <v>425</v>
      </c>
      <c r="E16" s="302">
        <v>5879</v>
      </c>
    </row>
    <row r="17" spans="1:5" s="156" customFormat="1" ht="20.25" customHeight="1">
      <c r="A17" s="263" t="s">
        <v>239</v>
      </c>
      <c r="B17" s="300">
        <v>9340</v>
      </c>
      <c r="C17" s="300">
        <v>469938</v>
      </c>
      <c r="D17" s="313" t="s">
        <v>306</v>
      </c>
      <c r="E17" s="300">
        <v>9410</v>
      </c>
    </row>
    <row r="18" spans="1:5" s="156" customFormat="1" ht="20.25" customHeight="1">
      <c r="A18" s="263" t="s">
        <v>240</v>
      </c>
      <c r="B18" s="298">
        <v>10419</v>
      </c>
      <c r="C18" s="298">
        <v>416721</v>
      </c>
      <c r="D18" s="313" t="s">
        <v>485</v>
      </c>
      <c r="E18" s="298">
        <v>10356</v>
      </c>
    </row>
    <row r="19" spans="1:5" s="156" customFormat="1" ht="20.25" customHeight="1">
      <c r="A19" s="263" t="s">
        <v>241</v>
      </c>
      <c r="B19" s="302">
        <v>5397</v>
      </c>
      <c r="C19" s="302">
        <v>269837</v>
      </c>
      <c r="D19" s="313" t="s">
        <v>425</v>
      </c>
      <c r="E19" s="302">
        <v>5295</v>
      </c>
    </row>
    <row r="20" spans="1:5" s="156" customFormat="1" ht="20.25" customHeight="1">
      <c r="A20" s="263" t="s">
        <v>242</v>
      </c>
      <c r="B20" s="302">
        <v>6568</v>
      </c>
      <c r="C20" s="302">
        <v>328390</v>
      </c>
      <c r="D20" s="354" t="s">
        <v>425</v>
      </c>
      <c r="E20" s="302">
        <v>6497</v>
      </c>
    </row>
    <row r="21" spans="1:5" s="156" customFormat="1" ht="20.25" customHeight="1">
      <c r="A21" s="263" t="s">
        <v>230</v>
      </c>
      <c r="B21" s="350">
        <v>7968</v>
      </c>
      <c r="C21" s="350">
        <v>398369</v>
      </c>
      <c r="D21" s="355" t="s">
        <v>425</v>
      </c>
      <c r="E21" s="350">
        <v>7814</v>
      </c>
    </row>
    <row r="22" spans="1:5" s="156" customFormat="1" ht="20.25" customHeight="1">
      <c r="A22" s="263" t="s">
        <v>243</v>
      </c>
      <c r="B22" s="298">
        <v>9898</v>
      </c>
      <c r="C22" s="298">
        <v>494888</v>
      </c>
      <c r="D22" s="326" t="s">
        <v>425</v>
      </c>
      <c r="E22" s="302">
        <v>9708</v>
      </c>
    </row>
    <row r="23" spans="1:5" s="156" customFormat="1" ht="20.25" customHeight="1">
      <c r="A23" s="263" t="s">
        <v>231</v>
      </c>
      <c r="B23" s="302">
        <v>7120</v>
      </c>
      <c r="C23" s="302">
        <v>355964</v>
      </c>
      <c r="D23" s="313" t="s">
        <v>425</v>
      </c>
      <c r="E23" s="302">
        <v>7125</v>
      </c>
    </row>
    <row r="24" spans="1:5" s="156" customFormat="1" ht="20.25" customHeight="1">
      <c r="A24" s="263" t="s">
        <v>244</v>
      </c>
      <c r="B24" s="302">
        <v>4088</v>
      </c>
      <c r="C24" s="302">
        <v>204353</v>
      </c>
      <c r="D24" s="324" t="s">
        <v>425</v>
      </c>
      <c r="E24" s="302">
        <v>4083</v>
      </c>
    </row>
    <row r="25" spans="1:5" s="156" customFormat="1" ht="20.25" customHeight="1">
      <c r="A25" s="263" t="s">
        <v>245</v>
      </c>
      <c r="B25" s="302">
        <v>6559</v>
      </c>
      <c r="C25" s="302">
        <v>327976</v>
      </c>
      <c r="D25" s="326" t="s">
        <v>425</v>
      </c>
      <c r="E25" s="302">
        <v>6569</v>
      </c>
    </row>
    <row r="26" spans="1:5" s="156" customFormat="1" ht="20.25" customHeight="1">
      <c r="A26" s="263" t="s">
        <v>246</v>
      </c>
      <c r="B26" s="356">
        <v>6832</v>
      </c>
      <c r="C26" s="356">
        <v>341598</v>
      </c>
      <c r="D26" s="324" t="s">
        <v>425</v>
      </c>
      <c r="E26" s="356">
        <v>6931</v>
      </c>
    </row>
    <row r="27" spans="1:5" s="156" customFormat="1" ht="20.25" customHeight="1">
      <c r="A27" s="263" t="s">
        <v>247</v>
      </c>
      <c r="B27" s="302">
        <v>8927</v>
      </c>
      <c r="C27" s="302">
        <v>446368</v>
      </c>
      <c r="D27" s="324" t="s">
        <v>425</v>
      </c>
      <c r="E27" s="302">
        <v>8918</v>
      </c>
    </row>
    <row r="28" spans="1:5" s="156" customFormat="1" ht="20.25" customHeight="1">
      <c r="A28" s="263" t="s">
        <v>229</v>
      </c>
      <c r="B28" s="302">
        <v>7259</v>
      </c>
      <c r="C28" s="302">
        <v>362921</v>
      </c>
      <c r="D28" s="313" t="s">
        <v>425</v>
      </c>
      <c r="E28" s="302">
        <v>7282</v>
      </c>
    </row>
    <row r="29" spans="1:5" s="156" customFormat="1" ht="20.25" customHeight="1">
      <c r="A29" s="190" t="s">
        <v>248</v>
      </c>
      <c r="B29" s="350">
        <v>9514</v>
      </c>
      <c r="C29" s="350">
        <v>475678</v>
      </c>
      <c r="D29" s="324" t="s">
        <v>425</v>
      </c>
      <c r="E29" s="350">
        <v>9436</v>
      </c>
    </row>
    <row r="30" spans="1:5" s="156" customFormat="1" ht="20.25" customHeight="1">
      <c r="A30" s="190" t="s">
        <v>249</v>
      </c>
      <c r="B30" s="302">
        <v>10876</v>
      </c>
      <c r="C30" s="302">
        <v>543789</v>
      </c>
      <c r="D30" s="326" t="s">
        <v>425</v>
      </c>
      <c r="E30" s="302">
        <v>10994</v>
      </c>
    </row>
    <row r="31" spans="1:5" s="156" customFormat="1" ht="20.25" customHeight="1">
      <c r="A31" s="190" t="s">
        <v>250</v>
      </c>
      <c r="B31" s="298">
        <v>7612</v>
      </c>
      <c r="C31" s="298">
        <v>380620</v>
      </c>
      <c r="D31" s="313" t="s">
        <v>306</v>
      </c>
      <c r="E31" s="302">
        <v>7783</v>
      </c>
    </row>
    <row r="32" spans="1:5" s="150" customFormat="1" ht="20.25" customHeight="1">
      <c r="A32" s="143" t="s">
        <v>307</v>
      </c>
      <c r="B32" s="301">
        <v>34694</v>
      </c>
      <c r="C32" s="301">
        <v>2948909</v>
      </c>
      <c r="D32" s="378">
        <v>1.1764705882352941E-2</v>
      </c>
      <c r="E32" s="301">
        <v>34567</v>
      </c>
    </row>
    <row r="33" spans="1:5" s="150" customFormat="1" ht="20.25" customHeight="1">
      <c r="A33" s="144" t="s">
        <v>226</v>
      </c>
      <c r="B33" s="302">
        <v>1026</v>
      </c>
      <c r="C33" s="302">
        <v>41011</v>
      </c>
      <c r="D33" s="365">
        <v>2.5000000000000001E-2</v>
      </c>
      <c r="E33" s="302">
        <v>1040</v>
      </c>
    </row>
    <row r="34" spans="1:5" s="150" customFormat="1" ht="20.25" customHeight="1">
      <c r="A34" s="144" t="s">
        <v>308</v>
      </c>
      <c r="B34" s="302">
        <v>2531</v>
      </c>
      <c r="C34" s="302">
        <v>101214</v>
      </c>
      <c r="D34" s="365">
        <v>2.5000000000000001E-2</v>
      </c>
      <c r="E34" s="302">
        <v>2563</v>
      </c>
    </row>
    <row r="35" spans="1:5" s="150" customFormat="1" ht="20.25" customHeight="1">
      <c r="A35" s="144" t="s">
        <v>309</v>
      </c>
      <c r="B35" s="302">
        <v>2043</v>
      </c>
      <c r="C35" s="302">
        <v>81682</v>
      </c>
      <c r="D35" s="365">
        <v>2.5000000000000001E-2</v>
      </c>
      <c r="E35" s="302">
        <v>2078</v>
      </c>
    </row>
    <row r="36" spans="1:5" s="150" customFormat="1" ht="20.25" customHeight="1">
      <c r="A36" s="144" t="s">
        <v>310</v>
      </c>
      <c r="B36" s="302">
        <v>2819</v>
      </c>
      <c r="C36" s="302">
        <v>112745</v>
      </c>
      <c r="D36" s="365">
        <v>2.5000000000000001E-2</v>
      </c>
      <c r="E36" s="302">
        <v>2858</v>
      </c>
    </row>
    <row r="37" spans="1:5" s="150" customFormat="1" ht="20.25" customHeight="1">
      <c r="A37" s="144" t="s">
        <v>311</v>
      </c>
      <c r="B37" s="302">
        <v>8156</v>
      </c>
      <c r="C37" s="302">
        <v>326201</v>
      </c>
      <c r="D37" s="365">
        <v>2.5000000000000001E-2</v>
      </c>
      <c r="E37" s="302">
        <v>8227</v>
      </c>
    </row>
    <row r="38" spans="1:5" s="150" customFormat="1" ht="20.25" customHeight="1">
      <c r="A38" s="144" t="s">
        <v>312</v>
      </c>
      <c r="B38" s="302">
        <v>5684</v>
      </c>
      <c r="C38" s="302">
        <v>227330</v>
      </c>
      <c r="D38" s="365">
        <v>2.5000000000000001E-2</v>
      </c>
      <c r="E38" s="302">
        <v>5724</v>
      </c>
    </row>
    <row r="39" spans="1:5" s="150" customFormat="1" ht="20.25" customHeight="1">
      <c r="A39" s="144" t="s">
        <v>313</v>
      </c>
      <c r="B39" s="302">
        <v>6775</v>
      </c>
      <c r="C39" s="302">
        <v>237114</v>
      </c>
      <c r="D39" s="365">
        <v>2.8571428571428571E-2</v>
      </c>
      <c r="E39" s="302">
        <v>6842</v>
      </c>
    </row>
    <row r="40" spans="1:5" s="150" customFormat="1" ht="20.25" customHeight="1">
      <c r="A40" s="144" t="s">
        <v>314</v>
      </c>
      <c r="B40" s="302">
        <v>6433</v>
      </c>
      <c r="C40" s="302">
        <v>257312</v>
      </c>
      <c r="D40" s="365">
        <v>2.5000000000000001E-2</v>
      </c>
      <c r="E40" s="302">
        <v>6308</v>
      </c>
    </row>
    <row r="41" spans="1:5" s="150" customFormat="1" ht="20.25" customHeight="1">
      <c r="A41" s="144" t="s">
        <v>315</v>
      </c>
      <c r="B41" s="302">
        <v>8644</v>
      </c>
      <c r="C41" s="302">
        <v>345721</v>
      </c>
      <c r="D41" s="365">
        <v>2.5000000000000001E-2</v>
      </c>
      <c r="E41" s="302">
        <v>8588</v>
      </c>
    </row>
    <row r="42" spans="1:5" s="150" customFormat="1" ht="20.25" customHeight="1">
      <c r="A42" s="144" t="s">
        <v>316</v>
      </c>
      <c r="B42" s="302">
        <v>7030</v>
      </c>
      <c r="C42" s="302">
        <v>281176</v>
      </c>
      <c r="D42" s="365">
        <v>2.5000000000000001E-2</v>
      </c>
      <c r="E42" s="302">
        <v>7091</v>
      </c>
    </row>
    <row r="43" spans="1:5" s="150" customFormat="1" ht="20.25" customHeight="1">
      <c r="A43" s="144" t="s">
        <v>317</v>
      </c>
      <c r="B43" s="302">
        <v>5245</v>
      </c>
      <c r="C43" s="302">
        <v>209798</v>
      </c>
      <c r="D43" s="365">
        <v>2.5000000000000001E-2</v>
      </c>
      <c r="E43" s="302">
        <v>6040</v>
      </c>
    </row>
    <row r="44" spans="1:5" s="150" customFormat="1" ht="20.25" customHeight="1">
      <c r="A44" s="144" t="s">
        <v>243</v>
      </c>
      <c r="B44" s="302">
        <v>1887</v>
      </c>
      <c r="C44" s="302">
        <v>75448</v>
      </c>
      <c r="D44" s="365">
        <v>2.5000000000000001E-2</v>
      </c>
      <c r="E44" s="302">
        <v>1616</v>
      </c>
    </row>
    <row r="45" spans="1:5" s="150" customFormat="1" ht="20.25" customHeight="1">
      <c r="A45" s="144" t="s">
        <v>318</v>
      </c>
      <c r="B45" s="302">
        <v>4418</v>
      </c>
      <c r="C45" s="302">
        <v>176699</v>
      </c>
      <c r="D45" s="365">
        <v>2.5000000000000001E-2</v>
      </c>
      <c r="E45" s="302">
        <v>4350</v>
      </c>
    </row>
    <row r="46" spans="1:5" s="150" customFormat="1" ht="20.25" customHeight="1">
      <c r="A46" s="144" t="s">
        <v>319</v>
      </c>
      <c r="B46" s="302">
        <v>3442</v>
      </c>
      <c r="C46" s="302">
        <v>154878</v>
      </c>
      <c r="D46" s="365">
        <v>2.2222222222222223E-2</v>
      </c>
      <c r="E46" s="302">
        <v>3398</v>
      </c>
    </row>
    <row r="47" spans="1:5" s="150" customFormat="1" ht="20.25" customHeight="1">
      <c r="A47" s="144" t="s">
        <v>320</v>
      </c>
      <c r="B47" s="302">
        <v>5038</v>
      </c>
      <c r="C47" s="302">
        <v>201489</v>
      </c>
      <c r="D47" s="365">
        <v>2.5000000000000001E-2</v>
      </c>
      <c r="E47" s="302">
        <v>5108</v>
      </c>
    </row>
    <row r="48" spans="1:5" s="150" customFormat="1" ht="20.25" customHeight="1">
      <c r="A48" s="144" t="s">
        <v>321</v>
      </c>
      <c r="B48" s="302">
        <v>4764</v>
      </c>
      <c r="C48" s="302">
        <v>119091</v>
      </c>
      <c r="D48" s="365">
        <v>0.04</v>
      </c>
      <c r="E48" s="302">
        <v>4508</v>
      </c>
    </row>
    <row r="49" spans="1:5" s="157" customFormat="1" ht="20.25" customHeight="1">
      <c r="A49" s="145" t="s">
        <v>322</v>
      </c>
      <c r="B49" s="299">
        <v>22534</v>
      </c>
      <c r="C49" s="299">
        <v>2028024</v>
      </c>
      <c r="D49" s="314">
        <v>1.1111111111111112E-2</v>
      </c>
      <c r="E49" s="299">
        <v>22391</v>
      </c>
    </row>
    <row r="50" spans="1:5" s="157" customFormat="1" ht="20.25" customHeight="1">
      <c r="A50" s="146" t="s">
        <v>226</v>
      </c>
      <c r="B50" s="300">
        <v>1753</v>
      </c>
      <c r="C50" s="300">
        <v>70086</v>
      </c>
      <c r="D50" s="357">
        <v>2.5000000000000001E-2</v>
      </c>
      <c r="E50" s="300">
        <v>1700</v>
      </c>
    </row>
    <row r="51" spans="1:5" s="157" customFormat="1" ht="20.25" customHeight="1">
      <c r="A51" s="146" t="s">
        <v>309</v>
      </c>
      <c r="B51" s="300">
        <v>7269</v>
      </c>
      <c r="C51" s="300">
        <v>290758</v>
      </c>
      <c r="D51" s="357">
        <v>2.5000000000000001E-2</v>
      </c>
      <c r="E51" s="300">
        <v>7181</v>
      </c>
    </row>
    <row r="52" spans="1:5" s="157" customFormat="1" ht="20.25" customHeight="1">
      <c r="A52" s="146" t="s">
        <v>308</v>
      </c>
      <c r="B52" s="300">
        <v>4462</v>
      </c>
      <c r="C52" s="300">
        <v>178497</v>
      </c>
      <c r="D52" s="357">
        <v>2.5000000000000001E-2</v>
      </c>
      <c r="E52" s="300">
        <v>4526</v>
      </c>
    </row>
    <row r="53" spans="1:5" s="158" customFormat="1" ht="20.25" customHeight="1">
      <c r="A53" s="148" t="s">
        <v>313</v>
      </c>
      <c r="B53" s="300">
        <v>3499</v>
      </c>
      <c r="C53" s="300">
        <v>139945</v>
      </c>
      <c r="D53" s="357">
        <v>2.5000000000000001E-2</v>
      </c>
      <c r="E53" s="300">
        <v>3534</v>
      </c>
    </row>
    <row r="54" spans="1:5" s="159" customFormat="1" ht="20.25" customHeight="1">
      <c r="A54" s="147" t="s">
        <v>314</v>
      </c>
      <c r="B54" s="300">
        <v>8837</v>
      </c>
      <c r="C54" s="300">
        <v>353484</v>
      </c>
      <c r="D54" s="357">
        <v>2.5000000000000001E-2</v>
      </c>
      <c r="E54" s="300">
        <v>8784</v>
      </c>
    </row>
    <row r="55" spans="1:5" s="157" customFormat="1" ht="20.25" customHeight="1">
      <c r="A55" s="146" t="s">
        <v>323</v>
      </c>
      <c r="B55" s="300">
        <v>8925</v>
      </c>
      <c r="C55" s="300">
        <v>356997</v>
      </c>
      <c r="D55" s="357">
        <v>2.5000000000000001E-2</v>
      </c>
      <c r="E55" s="300">
        <v>8945</v>
      </c>
    </row>
    <row r="56" spans="1:5" s="157" customFormat="1" ht="20.25" customHeight="1">
      <c r="A56" s="146" t="s">
        <v>324</v>
      </c>
      <c r="B56" s="300">
        <v>12099</v>
      </c>
      <c r="C56" s="300">
        <v>483946</v>
      </c>
      <c r="D56" s="357">
        <v>2.5000000000000001E-2</v>
      </c>
      <c r="E56" s="300">
        <v>12067</v>
      </c>
    </row>
    <row r="57" spans="1:5" s="158" customFormat="1" ht="20.25" customHeight="1">
      <c r="A57" s="148" t="s">
        <v>325</v>
      </c>
      <c r="B57" s="300" t="s">
        <v>426</v>
      </c>
      <c r="C57" s="300">
        <v>154321</v>
      </c>
      <c r="D57" s="357">
        <v>2.5000000000000001E-2</v>
      </c>
      <c r="E57" s="300">
        <v>3643</v>
      </c>
    </row>
    <row r="58" spans="1:5" s="150" customFormat="1" ht="20.25" customHeight="1">
      <c r="A58" s="143" t="s">
        <v>326</v>
      </c>
      <c r="B58" s="301">
        <v>27957</v>
      </c>
      <c r="C58" s="301">
        <v>2376339</v>
      </c>
      <c r="D58" s="315" t="s">
        <v>565</v>
      </c>
      <c r="E58" s="301">
        <v>27509</v>
      </c>
    </row>
    <row r="59" spans="1:5" s="150" customFormat="1" ht="20.25" customHeight="1">
      <c r="A59" s="148" t="s">
        <v>226</v>
      </c>
      <c r="B59" s="358">
        <v>2714</v>
      </c>
      <c r="C59" s="358">
        <v>94958</v>
      </c>
      <c r="D59" s="316" t="s">
        <v>562</v>
      </c>
      <c r="E59" s="358">
        <v>2614</v>
      </c>
    </row>
    <row r="60" spans="1:5" s="150" customFormat="1" ht="20.25" customHeight="1">
      <c r="A60" s="148" t="s">
        <v>309</v>
      </c>
      <c r="B60" s="358">
        <v>1729</v>
      </c>
      <c r="C60" s="358">
        <v>60485</v>
      </c>
      <c r="D60" s="317" t="s">
        <v>562</v>
      </c>
      <c r="E60" s="358">
        <v>1755</v>
      </c>
    </row>
    <row r="61" spans="1:5" s="150" customFormat="1" ht="20.25" customHeight="1">
      <c r="A61" s="148" t="s">
        <v>313</v>
      </c>
      <c r="B61" s="359">
        <v>11322</v>
      </c>
      <c r="C61" s="359">
        <v>339641</v>
      </c>
      <c r="D61" s="318" t="s">
        <v>328</v>
      </c>
      <c r="E61" s="359">
        <v>11351</v>
      </c>
    </row>
    <row r="62" spans="1:5" s="150" customFormat="1" ht="20.25" customHeight="1">
      <c r="A62" s="148" t="s">
        <v>329</v>
      </c>
      <c r="B62" s="358">
        <v>5013</v>
      </c>
      <c r="C62" s="358">
        <v>250635</v>
      </c>
      <c r="D62" s="317" t="s">
        <v>478</v>
      </c>
      <c r="E62" s="358">
        <v>4860</v>
      </c>
    </row>
    <row r="63" spans="1:5" s="150" customFormat="1" ht="20.25" customHeight="1">
      <c r="A63" s="148" t="s">
        <v>330</v>
      </c>
      <c r="B63" s="358">
        <v>8781</v>
      </c>
      <c r="C63" s="358">
        <v>439010</v>
      </c>
      <c r="D63" s="317" t="s">
        <v>478</v>
      </c>
      <c r="E63" s="358">
        <v>8209</v>
      </c>
    </row>
    <row r="64" spans="1:5" s="150" customFormat="1" ht="20.25" customHeight="1">
      <c r="A64" s="148" t="s">
        <v>331</v>
      </c>
      <c r="B64" s="379">
        <v>10183</v>
      </c>
      <c r="C64" s="379">
        <v>458227</v>
      </c>
      <c r="D64" s="380" t="s">
        <v>563</v>
      </c>
      <c r="E64" s="379">
        <v>10094</v>
      </c>
    </row>
    <row r="65" spans="1:5" s="150" customFormat="1" ht="20.25" customHeight="1">
      <c r="A65" s="148" t="s">
        <v>332</v>
      </c>
      <c r="B65" s="358">
        <v>9072</v>
      </c>
      <c r="C65" s="358">
        <v>272136</v>
      </c>
      <c r="D65" s="317" t="s">
        <v>480</v>
      </c>
      <c r="E65" s="358">
        <v>9119</v>
      </c>
    </row>
    <row r="66" spans="1:5" s="150" customFormat="1" ht="20.25" customHeight="1">
      <c r="A66" s="148" t="s">
        <v>308</v>
      </c>
      <c r="B66" s="358">
        <v>9870</v>
      </c>
      <c r="C66" s="358">
        <v>394788</v>
      </c>
      <c r="D66" s="319" t="s">
        <v>485</v>
      </c>
      <c r="E66" s="358">
        <v>9668</v>
      </c>
    </row>
    <row r="67" spans="1:5" s="150" customFormat="1" ht="20.25" customHeight="1">
      <c r="A67" s="148" t="s">
        <v>333</v>
      </c>
      <c r="B67" s="358">
        <v>2960</v>
      </c>
      <c r="C67" s="358">
        <v>59187</v>
      </c>
      <c r="D67" s="317" t="s">
        <v>487</v>
      </c>
      <c r="E67" s="358">
        <v>2935</v>
      </c>
    </row>
    <row r="68" spans="1:5" s="150" customFormat="1" ht="20.25" customHeight="1">
      <c r="A68" s="148" t="s">
        <v>335</v>
      </c>
      <c r="B68" s="358">
        <v>371</v>
      </c>
      <c r="C68" s="358">
        <v>18502</v>
      </c>
      <c r="D68" s="316" t="s">
        <v>478</v>
      </c>
      <c r="E68" s="358">
        <v>365</v>
      </c>
    </row>
    <row r="69" spans="1:5" s="150" customFormat="1" ht="20.25" customHeight="1">
      <c r="A69" s="143" t="s">
        <v>427</v>
      </c>
      <c r="B69" s="301">
        <v>13587</v>
      </c>
      <c r="C69" s="301">
        <v>1154884</v>
      </c>
      <c r="D69" s="323" t="s">
        <v>565</v>
      </c>
      <c r="E69" s="301">
        <v>13496</v>
      </c>
    </row>
    <row r="70" spans="1:5" s="150" customFormat="1" ht="20.25" customHeight="1">
      <c r="A70" s="148" t="s">
        <v>428</v>
      </c>
      <c r="B70" s="302">
        <v>2111</v>
      </c>
      <c r="C70" s="302">
        <v>84438</v>
      </c>
      <c r="D70" s="313" t="s">
        <v>566</v>
      </c>
      <c r="E70" s="302">
        <v>2141</v>
      </c>
    </row>
    <row r="71" spans="1:5" s="150" customFormat="1" ht="20.25" customHeight="1">
      <c r="A71" s="148" t="s">
        <v>429</v>
      </c>
      <c r="B71" s="302">
        <v>6011</v>
      </c>
      <c r="C71" s="302">
        <v>240436</v>
      </c>
      <c r="D71" s="313" t="s">
        <v>566</v>
      </c>
      <c r="E71" s="302">
        <v>6046</v>
      </c>
    </row>
    <row r="72" spans="1:5" s="150" customFormat="1" ht="20.25" customHeight="1">
      <c r="A72" s="148" t="s">
        <v>430</v>
      </c>
      <c r="B72" s="302">
        <v>4434</v>
      </c>
      <c r="C72" s="302">
        <v>177341</v>
      </c>
      <c r="D72" s="313" t="s">
        <v>566</v>
      </c>
      <c r="E72" s="302">
        <v>4384</v>
      </c>
    </row>
    <row r="73" spans="1:5" s="150" customFormat="1" ht="20.25" customHeight="1">
      <c r="A73" s="148" t="s">
        <v>431</v>
      </c>
      <c r="B73" s="300">
        <v>7139</v>
      </c>
      <c r="C73" s="300">
        <v>356956</v>
      </c>
      <c r="D73" s="320" t="s">
        <v>567</v>
      </c>
      <c r="E73" s="300">
        <v>7102</v>
      </c>
    </row>
    <row r="74" spans="1:5" s="150" customFormat="1" ht="20.25" customHeight="1">
      <c r="A74" s="148" t="s">
        <v>432</v>
      </c>
      <c r="B74" s="302">
        <v>7393</v>
      </c>
      <c r="C74" s="302">
        <v>295713</v>
      </c>
      <c r="D74" s="360" t="s">
        <v>566</v>
      </c>
      <c r="E74" s="302">
        <v>7231</v>
      </c>
    </row>
    <row r="75" spans="1:5" s="161" customFormat="1" ht="20.25" customHeight="1">
      <c r="A75" s="33" t="s">
        <v>433</v>
      </c>
      <c r="B75" s="361">
        <v>14256</v>
      </c>
      <c r="C75" s="361">
        <f>SUM(C76:C80)</f>
        <v>1211758</v>
      </c>
      <c r="D75" s="321" t="s">
        <v>565</v>
      </c>
      <c r="E75" s="361">
        <v>14245</v>
      </c>
    </row>
    <row r="76" spans="1:5" s="150" customFormat="1" ht="20.25" customHeight="1">
      <c r="A76" s="149" t="s">
        <v>428</v>
      </c>
      <c r="B76" s="362">
        <v>3937</v>
      </c>
      <c r="C76" s="362">
        <v>196852</v>
      </c>
      <c r="D76" s="322" t="s">
        <v>567</v>
      </c>
      <c r="E76" s="362">
        <v>4005</v>
      </c>
    </row>
    <row r="77" spans="1:5" s="150" customFormat="1" ht="20.25" customHeight="1">
      <c r="A77" s="149" t="s">
        <v>434</v>
      </c>
      <c r="B77" s="362">
        <v>4189</v>
      </c>
      <c r="C77" s="362">
        <v>209428</v>
      </c>
      <c r="D77" s="322" t="s">
        <v>567</v>
      </c>
      <c r="E77" s="362">
        <v>4230</v>
      </c>
    </row>
    <row r="78" spans="1:5" s="150" customFormat="1" ht="20.25" customHeight="1">
      <c r="A78" s="149" t="s">
        <v>435</v>
      </c>
      <c r="B78" s="362">
        <v>7803</v>
      </c>
      <c r="C78" s="362">
        <v>390133</v>
      </c>
      <c r="D78" s="322" t="s">
        <v>567</v>
      </c>
      <c r="E78" s="362">
        <v>7815</v>
      </c>
    </row>
    <row r="79" spans="1:5" s="150" customFormat="1" ht="20.25" customHeight="1">
      <c r="A79" s="149" t="s">
        <v>436</v>
      </c>
      <c r="B79" s="362">
        <v>6405</v>
      </c>
      <c r="C79" s="362">
        <v>256179</v>
      </c>
      <c r="D79" s="322" t="s">
        <v>566</v>
      </c>
      <c r="E79" s="362">
        <v>6183</v>
      </c>
    </row>
    <row r="80" spans="1:5" s="150" customFormat="1" ht="20.25" customHeight="1">
      <c r="A80" s="148" t="s">
        <v>437</v>
      </c>
      <c r="B80" s="362">
        <v>3980</v>
      </c>
      <c r="C80" s="302">
        <v>159166</v>
      </c>
      <c r="D80" s="322" t="s">
        <v>566</v>
      </c>
      <c r="E80" s="302">
        <v>4024</v>
      </c>
    </row>
    <row r="81" spans="1:5" s="150" customFormat="1" ht="20.25" customHeight="1">
      <c r="A81" s="143" t="s">
        <v>438</v>
      </c>
      <c r="B81" s="301">
        <v>11008</v>
      </c>
      <c r="C81" s="301">
        <f>SUM(C82:C86)</f>
        <v>935653</v>
      </c>
      <c r="D81" s="323" t="s">
        <v>561</v>
      </c>
      <c r="E81" s="301">
        <v>10849</v>
      </c>
    </row>
    <row r="82" spans="1:5" s="150" customFormat="1" ht="20.25" customHeight="1">
      <c r="A82" s="148" t="s">
        <v>434</v>
      </c>
      <c r="B82" s="302">
        <v>4971</v>
      </c>
      <c r="C82" s="302">
        <v>198807</v>
      </c>
      <c r="D82" s="324" t="s">
        <v>485</v>
      </c>
      <c r="E82" s="302">
        <v>4834</v>
      </c>
    </row>
    <row r="83" spans="1:5" s="150" customFormat="1" ht="20.25" customHeight="1">
      <c r="A83" s="148" t="s">
        <v>430</v>
      </c>
      <c r="B83" s="302">
        <v>6933</v>
      </c>
      <c r="C83" s="302">
        <v>277309</v>
      </c>
      <c r="D83" s="324" t="s">
        <v>485</v>
      </c>
      <c r="E83" s="302">
        <v>6944</v>
      </c>
    </row>
    <row r="84" spans="1:5" s="150" customFormat="1" ht="20.25" customHeight="1">
      <c r="A84" s="148" t="s">
        <v>428</v>
      </c>
      <c r="B84" s="302">
        <v>3107</v>
      </c>
      <c r="C84" s="302">
        <v>139803</v>
      </c>
      <c r="D84" s="324" t="s">
        <v>563</v>
      </c>
      <c r="E84" s="302">
        <v>3119</v>
      </c>
    </row>
    <row r="85" spans="1:5" s="150" customFormat="1" ht="20.25" customHeight="1">
      <c r="A85" s="148" t="s">
        <v>431</v>
      </c>
      <c r="B85" s="302">
        <v>3638</v>
      </c>
      <c r="C85" s="302">
        <v>145502</v>
      </c>
      <c r="D85" s="324" t="s">
        <v>485</v>
      </c>
      <c r="E85" s="302">
        <v>3551</v>
      </c>
    </row>
    <row r="86" spans="1:5" s="150" customFormat="1" ht="20.25" customHeight="1">
      <c r="A86" s="148" t="s">
        <v>439</v>
      </c>
      <c r="B86" s="302">
        <v>4979</v>
      </c>
      <c r="C86" s="302">
        <v>174232</v>
      </c>
      <c r="D86" s="324" t="s">
        <v>562</v>
      </c>
      <c r="E86" s="302">
        <v>4818</v>
      </c>
    </row>
    <row r="87" spans="1:5" s="150" customFormat="1" ht="20.25" customHeight="1">
      <c r="A87" s="143" t="s">
        <v>336</v>
      </c>
      <c r="B87" s="301">
        <v>2283</v>
      </c>
      <c r="C87" s="301">
        <v>159864</v>
      </c>
      <c r="D87" s="325" t="s">
        <v>568</v>
      </c>
      <c r="E87" s="301">
        <v>1732</v>
      </c>
    </row>
    <row r="88" spans="1:5" s="150" customFormat="1" ht="20.25" customHeight="1">
      <c r="A88" s="143" t="s">
        <v>440</v>
      </c>
      <c r="B88" s="301">
        <v>99643</v>
      </c>
      <c r="C88" s="363">
        <v>9964206</v>
      </c>
      <c r="D88" s="364" t="s">
        <v>305</v>
      </c>
      <c r="E88" s="301">
        <v>98163</v>
      </c>
    </row>
    <row r="89" spans="1:5" s="150" customFormat="1" ht="20.25" customHeight="1">
      <c r="A89" s="148" t="s">
        <v>441</v>
      </c>
      <c r="B89" s="302">
        <v>9554</v>
      </c>
      <c r="C89" s="302">
        <v>955374</v>
      </c>
      <c r="D89" s="330" t="s">
        <v>305</v>
      </c>
      <c r="E89" s="302">
        <v>9572</v>
      </c>
    </row>
    <row r="90" spans="1:5" s="150" customFormat="1" ht="20.25" customHeight="1">
      <c r="A90" s="148" t="s">
        <v>442</v>
      </c>
      <c r="B90" s="302">
        <v>7953</v>
      </c>
      <c r="C90" s="302">
        <v>795347</v>
      </c>
      <c r="D90" s="324" t="s">
        <v>564</v>
      </c>
      <c r="E90" s="298">
        <v>7954</v>
      </c>
    </row>
    <row r="91" spans="1:5" s="162" customFormat="1" ht="20.25" customHeight="1">
      <c r="A91" s="148" t="s">
        <v>443</v>
      </c>
      <c r="B91" s="302">
        <v>8827</v>
      </c>
      <c r="C91" s="302">
        <v>353057</v>
      </c>
      <c r="D91" s="326" t="s">
        <v>566</v>
      </c>
      <c r="E91" s="298">
        <v>8669</v>
      </c>
    </row>
    <row r="92" spans="1:5" s="162" customFormat="1" ht="20.25" customHeight="1">
      <c r="A92" s="148" t="s">
        <v>444</v>
      </c>
      <c r="B92" s="302">
        <v>4876</v>
      </c>
      <c r="C92" s="302">
        <v>487604</v>
      </c>
      <c r="D92" s="324" t="s">
        <v>564</v>
      </c>
      <c r="E92" s="298">
        <v>4857</v>
      </c>
    </row>
    <row r="93" spans="1:5" s="150" customFormat="1" ht="20.25" customHeight="1">
      <c r="A93" s="148" t="s">
        <v>445</v>
      </c>
      <c r="B93" s="302">
        <v>6967</v>
      </c>
      <c r="C93" s="302">
        <v>696696</v>
      </c>
      <c r="D93" s="324" t="s">
        <v>564</v>
      </c>
      <c r="E93" s="298">
        <v>6985</v>
      </c>
    </row>
    <row r="94" spans="1:5" s="163" customFormat="1" ht="20.25" customHeight="1">
      <c r="A94" s="148" t="s">
        <v>446</v>
      </c>
      <c r="B94" s="302">
        <v>5521</v>
      </c>
      <c r="C94" s="302">
        <v>276066</v>
      </c>
      <c r="D94" s="330" t="s">
        <v>306</v>
      </c>
      <c r="E94" s="298">
        <v>5583</v>
      </c>
    </row>
    <row r="95" spans="1:5" s="162" customFormat="1" ht="20.25" customHeight="1">
      <c r="A95" s="148" t="s">
        <v>447</v>
      </c>
      <c r="B95" s="302">
        <v>7096</v>
      </c>
      <c r="C95" s="302">
        <v>354805</v>
      </c>
      <c r="D95" s="330" t="s">
        <v>306</v>
      </c>
      <c r="E95" s="298">
        <v>7082</v>
      </c>
    </row>
    <row r="96" spans="1:5" s="162" customFormat="1" ht="20.25" customHeight="1">
      <c r="A96" s="148" t="s">
        <v>448</v>
      </c>
      <c r="B96" s="302">
        <v>1993</v>
      </c>
      <c r="C96" s="302">
        <v>79736</v>
      </c>
      <c r="D96" s="326" t="s">
        <v>566</v>
      </c>
      <c r="E96" s="298">
        <v>1973</v>
      </c>
    </row>
    <row r="97" spans="1:5" s="164" customFormat="1" ht="20.25" customHeight="1">
      <c r="A97" s="148" t="s">
        <v>449</v>
      </c>
      <c r="B97" s="302">
        <v>5625</v>
      </c>
      <c r="C97" s="302">
        <v>562495</v>
      </c>
      <c r="D97" s="326" t="s">
        <v>564</v>
      </c>
      <c r="E97" s="298">
        <v>5625</v>
      </c>
    </row>
    <row r="98" spans="1:5" s="162" customFormat="1" ht="20.25" customHeight="1">
      <c r="A98" s="148" t="s">
        <v>450</v>
      </c>
      <c r="B98" s="302">
        <v>8232</v>
      </c>
      <c r="C98" s="302">
        <v>823125</v>
      </c>
      <c r="D98" s="330" t="s">
        <v>305</v>
      </c>
      <c r="E98" s="327">
        <v>8006</v>
      </c>
    </row>
    <row r="99" spans="1:5" s="162" customFormat="1" ht="20.25" customHeight="1">
      <c r="A99" s="148" t="s">
        <v>451</v>
      </c>
      <c r="B99" s="302">
        <v>2795</v>
      </c>
      <c r="C99" s="302">
        <v>55889</v>
      </c>
      <c r="D99" s="328">
        <v>0.05</v>
      </c>
      <c r="E99" s="298">
        <v>2812</v>
      </c>
    </row>
    <row r="100" spans="1:5" s="150" customFormat="1" ht="20.25" customHeight="1">
      <c r="A100" s="148" t="s">
        <v>452</v>
      </c>
      <c r="B100" s="302">
        <v>3019</v>
      </c>
      <c r="C100" s="302">
        <v>150923</v>
      </c>
      <c r="D100" s="322" t="s">
        <v>478</v>
      </c>
      <c r="E100" s="298">
        <v>2994</v>
      </c>
    </row>
    <row r="101" spans="1:5" s="162" customFormat="1" ht="20.25" customHeight="1">
      <c r="A101" s="148" t="s">
        <v>453</v>
      </c>
      <c r="B101" s="302">
        <v>4933</v>
      </c>
      <c r="C101" s="302">
        <v>493244</v>
      </c>
      <c r="D101" s="326" t="s">
        <v>564</v>
      </c>
      <c r="E101" s="298">
        <v>4943</v>
      </c>
    </row>
    <row r="102" spans="1:5" s="150" customFormat="1" ht="20.25" customHeight="1">
      <c r="A102" s="148" t="s">
        <v>454</v>
      </c>
      <c r="B102" s="302">
        <v>3938</v>
      </c>
      <c r="C102" s="302">
        <v>157504</v>
      </c>
      <c r="D102" s="326" t="s">
        <v>566</v>
      </c>
      <c r="E102" s="298">
        <v>3931</v>
      </c>
    </row>
    <row r="103" spans="1:5" s="150" customFormat="1" ht="20.25" customHeight="1">
      <c r="A103" s="148" t="s">
        <v>455</v>
      </c>
      <c r="B103" s="302">
        <v>6247</v>
      </c>
      <c r="C103" s="302">
        <v>312358</v>
      </c>
      <c r="D103" s="330" t="s">
        <v>306</v>
      </c>
      <c r="E103" s="298">
        <v>6125</v>
      </c>
    </row>
    <row r="104" spans="1:5" s="150" customFormat="1" ht="20.25" customHeight="1">
      <c r="A104" s="148" t="s">
        <v>456</v>
      </c>
      <c r="B104" s="302">
        <v>4649</v>
      </c>
      <c r="C104" s="302">
        <v>232470</v>
      </c>
      <c r="D104" s="330" t="s">
        <v>306</v>
      </c>
      <c r="E104" s="298">
        <v>4614</v>
      </c>
    </row>
    <row r="105" spans="1:5" s="150" customFormat="1" ht="20.25" customHeight="1">
      <c r="A105" s="148" t="s">
        <v>457</v>
      </c>
      <c r="B105" s="302">
        <v>2544</v>
      </c>
      <c r="C105" s="302">
        <v>127162</v>
      </c>
      <c r="D105" s="330" t="s">
        <v>306</v>
      </c>
      <c r="E105" s="298">
        <v>2530</v>
      </c>
    </row>
    <row r="106" spans="1:5" s="150" customFormat="1" ht="20.25" customHeight="1">
      <c r="A106" s="148" t="s">
        <v>458</v>
      </c>
      <c r="B106" s="302">
        <v>2707</v>
      </c>
      <c r="C106" s="302">
        <v>135386</v>
      </c>
      <c r="D106" s="330" t="s">
        <v>306</v>
      </c>
      <c r="E106" s="298">
        <v>2435</v>
      </c>
    </row>
    <row r="107" spans="1:5" s="162" customFormat="1" ht="20.25" customHeight="1">
      <c r="A107" s="148" t="s">
        <v>459</v>
      </c>
      <c r="B107" s="302">
        <v>9366</v>
      </c>
      <c r="C107" s="302">
        <v>749247</v>
      </c>
      <c r="D107" s="330" t="s">
        <v>337</v>
      </c>
      <c r="E107" s="298">
        <v>9137</v>
      </c>
    </row>
    <row r="108" spans="1:5" s="150" customFormat="1" ht="20.25" customHeight="1">
      <c r="A108" s="148" t="s">
        <v>460</v>
      </c>
      <c r="B108" s="302">
        <v>11058</v>
      </c>
      <c r="C108" s="302">
        <v>331720</v>
      </c>
      <c r="D108" s="365">
        <v>3.3333333333333298E-2</v>
      </c>
      <c r="E108" s="298">
        <v>10693</v>
      </c>
    </row>
    <row r="109" spans="1:5" s="150" customFormat="1" ht="20.25" customHeight="1">
      <c r="A109" s="148" t="s">
        <v>461</v>
      </c>
      <c r="B109" s="302">
        <v>3233</v>
      </c>
      <c r="C109" s="302">
        <v>161633</v>
      </c>
      <c r="D109" s="330" t="s">
        <v>306</v>
      </c>
      <c r="E109" s="298">
        <v>3208</v>
      </c>
    </row>
    <row r="110" spans="1:5" s="150" customFormat="1" ht="20.25" customHeight="1">
      <c r="A110" s="148" t="s">
        <v>462</v>
      </c>
      <c r="B110" s="302">
        <v>2871</v>
      </c>
      <c r="C110" s="302">
        <v>143533</v>
      </c>
      <c r="D110" s="330" t="s">
        <v>306</v>
      </c>
      <c r="E110" s="298">
        <v>2781</v>
      </c>
    </row>
    <row r="111" spans="1:5" s="162" customFormat="1" ht="20.25" customHeight="1">
      <c r="A111" s="148" t="s">
        <v>463</v>
      </c>
      <c r="B111" s="302">
        <v>5432</v>
      </c>
      <c r="C111" s="302">
        <v>271609</v>
      </c>
      <c r="D111" s="330" t="s">
        <v>306</v>
      </c>
      <c r="E111" s="298">
        <v>5276</v>
      </c>
    </row>
    <row r="112" spans="1:5" s="150" customFormat="1" ht="20.25" customHeight="1">
      <c r="A112" s="148" t="s">
        <v>464</v>
      </c>
      <c r="B112" s="302">
        <v>4455</v>
      </c>
      <c r="C112" s="302">
        <v>445477</v>
      </c>
      <c r="D112" s="330" t="s">
        <v>305</v>
      </c>
      <c r="E112" s="298">
        <v>4023</v>
      </c>
    </row>
    <row r="113" spans="1:5" s="150" customFormat="1" ht="20.25" customHeight="1">
      <c r="A113" s="148" t="s">
        <v>465</v>
      </c>
      <c r="B113" s="298">
        <v>4985</v>
      </c>
      <c r="C113" s="298">
        <v>249273</v>
      </c>
      <c r="D113" s="330" t="s">
        <v>306</v>
      </c>
      <c r="E113" s="298">
        <v>4753</v>
      </c>
    </row>
    <row r="114" spans="1:5" s="150" customFormat="1" ht="20.25" customHeight="1">
      <c r="A114" s="148" t="s">
        <v>466</v>
      </c>
      <c r="B114" s="302">
        <v>3242</v>
      </c>
      <c r="C114" s="302">
        <v>162122</v>
      </c>
      <c r="D114" s="330" t="s">
        <v>306</v>
      </c>
      <c r="E114" s="298">
        <v>3168</v>
      </c>
    </row>
    <row r="115" spans="1:5" s="162" customFormat="1" ht="20.25" customHeight="1">
      <c r="A115" s="148" t="s">
        <v>467</v>
      </c>
      <c r="B115" s="302">
        <v>2564</v>
      </c>
      <c r="C115" s="302">
        <v>128197</v>
      </c>
      <c r="D115" s="330" t="s">
        <v>306</v>
      </c>
      <c r="E115" s="302">
        <v>2548</v>
      </c>
    </row>
    <row r="116" spans="1:5" s="150" customFormat="1" ht="20.25" customHeight="1">
      <c r="A116" s="148" t="s">
        <v>468</v>
      </c>
      <c r="B116" s="302">
        <v>2000</v>
      </c>
      <c r="C116" s="302">
        <v>91398</v>
      </c>
      <c r="D116" s="329" t="s">
        <v>569</v>
      </c>
      <c r="E116" s="302">
        <v>2000</v>
      </c>
    </row>
    <row r="117" spans="1:5" s="162" customFormat="1" ht="20.25" customHeight="1">
      <c r="A117" s="148" t="s">
        <v>469</v>
      </c>
      <c r="B117" s="302">
        <v>1200</v>
      </c>
      <c r="C117" s="302">
        <v>38612</v>
      </c>
      <c r="D117" s="330" t="s">
        <v>570</v>
      </c>
      <c r="E117" s="302">
        <v>1200</v>
      </c>
    </row>
    <row r="118" spans="1:5" s="150" customFormat="1" ht="20.25" customHeight="1">
      <c r="A118" s="148" t="s">
        <v>470</v>
      </c>
      <c r="B118" s="302">
        <v>1012</v>
      </c>
      <c r="C118" s="302">
        <v>50609</v>
      </c>
      <c r="D118" s="330" t="s">
        <v>306</v>
      </c>
      <c r="E118" s="302">
        <v>1031</v>
      </c>
    </row>
    <row r="119" spans="1:5" s="150" customFormat="1" ht="20.25" customHeight="1">
      <c r="A119" s="148" t="s">
        <v>471</v>
      </c>
      <c r="B119" s="302">
        <v>1831</v>
      </c>
      <c r="C119" s="302">
        <v>91535</v>
      </c>
      <c r="D119" s="330" t="s">
        <v>306</v>
      </c>
      <c r="E119" s="302">
        <v>1831</v>
      </c>
    </row>
    <row r="120" spans="1:5" s="150" customFormat="1" ht="20.25" customHeight="1">
      <c r="A120" s="143" t="s">
        <v>472</v>
      </c>
      <c r="B120" s="301">
        <v>12758</v>
      </c>
      <c r="C120" s="301">
        <f>SUM(C121:C138)</f>
        <v>1275813</v>
      </c>
      <c r="D120" s="349">
        <v>0.01</v>
      </c>
      <c r="E120" s="301">
        <v>12752</v>
      </c>
    </row>
    <row r="121" spans="1:5" s="150" customFormat="1" ht="20.25" customHeight="1">
      <c r="A121" s="148" t="s">
        <v>473</v>
      </c>
      <c r="B121" s="302">
        <v>4506</v>
      </c>
      <c r="C121" s="302">
        <v>225295</v>
      </c>
      <c r="D121" s="365">
        <v>0.02</v>
      </c>
      <c r="E121" s="302">
        <v>4439</v>
      </c>
    </row>
    <row r="122" spans="1:5" s="150" customFormat="1" ht="20.25" customHeight="1">
      <c r="A122" s="148" t="s">
        <v>203</v>
      </c>
      <c r="B122" s="302">
        <v>5320</v>
      </c>
      <c r="C122" s="302">
        <v>265960</v>
      </c>
      <c r="D122" s="366">
        <v>0.02</v>
      </c>
      <c r="E122" s="302">
        <v>5194</v>
      </c>
    </row>
    <row r="123" spans="1:5" s="150" customFormat="1" ht="20.25" customHeight="1">
      <c r="A123" s="148" t="s">
        <v>204</v>
      </c>
      <c r="B123" s="302">
        <v>3548</v>
      </c>
      <c r="C123" s="302">
        <v>177388</v>
      </c>
      <c r="D123" s="366">
        <v>0.02</v>
      </c>
      <c r="E123" s="302">
        <v>3541</v>
      </c>
    </row>
    <row r="124" spans="1:5" s="150" customFormat="1" ht="20.25" customHeight="1">
      <c r="A124" s="148" t="s">
        <v>205</v>
      </c>
      <c r="B124" s="302">
        <v>1526</v>
      </c>
      <c r="C124" s="302">
        <v>76300</v>
      </c>
      <c r="D124" s="366">
        <v>0.02</v>
      </c>
      <c r="E124" s="302">
        <v>1551</v>
      </c>
    </row>
    <row r="125" spans="1:5" s="150" customFormat="1" ht="20.25" customHeight="1">
      <c r="A125" s="148" t="s">
        <v>206</v>
      </c>
      <c r="B125" s="302">
        <v>788</v>
      </c>
      <c r="C125" s="302">
        <v>39426</v>
      </c>
      <c r="D125" s="366">
        <v>0.02</v>
      </c>
      <c r="E125" s="302">
        <v>796</v>
      </c>
    </row>
    <row r="126" spans="1:5" s="150" customFormat="1" ht="20.25" customHeight="1">
      <c r="A126" s="148" t="s">
        <v>207</v>
      </c>
      <c r="B126" s="300">
        <v>1339</v>
      </c>
      <c r="C126" s="300">
        <v>66944</v>
      </c>
      <c r="D126" s="366">
        <v>0.02</v>
      </c>
      <c r="E126" s="300">
        <v>1334</v>
      </c>
    </row>
    <row r="127" spans="1:5" s="150" customFormat="1" ht="20.25" customHeight="1">
      <c r="A127" s="148" t="s">
        <v>208</v>
      </c>
      <c r="B127" s="302">
        <v>1204</v>
      </c>
      <c r="C127" s="302">
        <v>60188</v>
      </c>
      <c r="D127" s="366">
        <v>0.02</v>
      </c>
      <c r="E127" s="302">
        <v>1224</v>
      </c>
    </row>
    <row r="128" spans="1:5" s="150" customFormat="1" ht="20.25" customHeight="1">
      <c r="A128" s="148" t="s">
        <v>209</v>
      </c>
      <c r="B128" s="302">
        <v>1480</v>
      </c>
      <c r="C128" s="302">
        <v>59215</v>
      </c>
      <c r="D128" s="366">
        <v>2.5000000000000001E-2</v>
      </c>
      <c r="E128" s="302">
        <v>1478</v>
      </c>
    </row>
    <row r="129" spans="1:5" s="150" customFormat="1" ht="20.25" customHeight="1">
      <c r="A129" s="148" t="s">
        <v>210</v>
      </c>
      <c r="B129" s="302">
        <v>989</v>
      </c>
      <c r="C129" s="302">
        <v>39560</v>
      </c>
      <c r="D129" s="366">
        <v>2.5000000000000001E-2</v>
      </c>
      <c r="E129" s="302">
        <v>949</v>
      </c>
    </row>
    <row r="130" spans="1:5" s="150" customFormat="1" ht="20.25" customHeight="1">
      <c r="A130" s="148" t="s">
        <v>211</v>
      </c>
      <c r="B130" s="302">
        <v>859</v>
      </c>
      <c r="C130" s="302">
        <v>34350</v>
      </c>
      <c r="D130" s="367">
        <v>2.5000000000000001E-2</v>
      </c>
      <c r="E130" s="302">
        <v>849</v>
      </c>
    </row>
    <row r="131" spans="1:5" s="150" customFormat="1" ht="20.25" customHeight="1">
      <c r="A131" s="148" t="s">
        <v>212</v>
      </c>
      <c r="B131" s="302">
        <v>750</v>
      </c>
      <c r="C131" s="302">
        <v>37472</v>
      </c>
      <c r="D131" s="366">
        <v>0.02</v>
      </c>
      <c r="E131" s="302">
        <v>746</v>
      </c>
    </row>
    <row r="132" spans="1:5" s="150" customFormat="1" ht="20.25" customHeight="1">
      <c r="A132" s="148" t="s">
        <v>213</v>
      </c>
      <c r="B132" s="302">
        <v>967</v>
      </c>
      <c r="C132" s="302">
        <v>33829</v>
      </c>
      <c r="D132" s="366">
        <v>2.8571428571428571E-2</v>
      </c>
      <c r="E132" s="302">
        <v>956</v>
      </c>
    </row>
    <row r="133" spans="1:5" s="150" customFormat="1" ht="20.25" customHeight="1">
      <c r="A133" s="148" t="s">
        <v>214</v>
      </c>
      <c r="B133" s="302">
        <v>809</v>
      </c>
      <c r="C133" s="302">
        <v>40409</v>
      </c>
      <c r="D133" s="367">
        <v>0.02</v>
      </c>
      <c r="E133" s="302">
        <v>776</v>
      </c>
    </row>
    <row r="134" spans="1:5" s="150" customFormat="1" ht="20.25" customHeight="1">
      <c r="A134" s="148" t="s">
        <v>215</v>
      </c>
      <c r="B134" s="298">
        <v>454</v>
      </c>
      <c r="C134" s="298">
        <v>22665</v>
      </c>
      <c r="D134" s="368">
        <v>0.02</v>
      </c>
      <c r="E134" s="298">
        <v>540</v>
      </c>
    </row>
    <row r="135" spans="1:5" s="150" customFormat="1" ht="20.25" customHeight="1">
      <c r="A135" s="148" t="s">
        <v>216</v>
      </c>
      <c r="B135" s="302">
        <v>490</v>
      </c>
      <c r="C135" s="302">
        <v>19608</v>
      </c>
      <c r="D135" s="366">
        <v>2.5000000000000001E-2</v>
      </c>
      <c r="E135" s="302">
        <v>484</v>
      </c>
    </row>
    <row r="136" spans="1:5" s="150" customFormat="1" ht="20.25" customHeight="1">
      <c r="A136" s="148" t="s">
        <v>217</v>
      </c>
      <c r="B136" s="302">
        <v>677</v>
      </c>
      <c r="C136" s="302">
        <v>27054</v>
      </c>
      <c r="D136" s="366">
        <v>2.5000000000000001E-2</v>
      </c>
      <c r="E136" s="302">
        <v>666</v>
      </c>
    </row>
    <row r="137" spans="1:5" s="150" customFormat="1" ht="20.25" customHeight="1">
      <c r="A137" s="148" t="s">
        <v>218</v>
      </c>
      <c r="B137" s="302">
        <v>752</v>
      </c>
      <c r="C137" s="302">
        <v>26338</v>
      </c>
      <c r="D137" s="366">
        <v>2.8571428571428571E-2</v>
      </c>
      <c r="E137" s="302">
        <v>754</v>
      </c>
    </row>
    <row r="138" spans="1:5" s="150" customFormat="1" ht="20.25" customHeight="1">
      <c r="A138" s="148" t="s">
        <v>219</v>
      </c>
      <c r="B138" s="302">
        <v>681</v>
      </c>
      <c r="C138" s="302">
        <v>23812</v>
      </c>
      <c r="D138" s="366">
        <v>2.8571428571428571E-2</v>
      </c>
      <c r="E138" s="302">
        <v>678</v>
      </c>
    </row>
    <row r="139" spans="1:5" s="162" customFormat="1" ht="20.25" customHeight="1">
      <c r="A139" s="303" t="s">
        <v>474</v>
      </c>
      <c r="B139" s="430">
        <v>15186</v>
      </c>
      <c r="C139" s="430">
        <v>1583952</v>
      </c>
      <c r="D139" s="431" t="s">
        <v>713</v>
      </c>
      <c r="E139" s="432">
        <v>14982</v>
      </c>
    </row>
    <row r="140" spans="1:5" s="162" customFormat="1" ht="20.25" customHeight="1">
      <c r="A140" s="404" t="s">
        <v>475</v>
      </c>
      <c r="B140" s="424">
        <v>7454</v>
      </c>
      <c r="C140" s="425">
        <v>831912</v>
      </c>
      <c r="D140" s="426" t="s">
        <v>713</v>
      </c>
      <c r="E140" s="427">
        <v>7365</v>
      </c>
    </row>
    <row r="141" spans="1:5" s="162" customFormat="1" ht="20.25" customHeight="1">
      <c r="A141" s="418" t="s">
        <v>477</v>
      </c>
      <c r="B141" s="424">
        <v>4096</v>
      </c>
      <c r="C141" s="428">
        <v>207913</v>
      </c>
      <c r="D141" s="426" t="s">
        <v>714</v>
      </c>
      <c r="E141" s="427">
        <v>4065</v>
      </c>
    </row>
    <row r="142" spans="1:5" s="162" customFormat="1" ht="20.25" customHeight="1">
      <c r="A142" s="404" t="s">
        <v>718</v>
      </c>
      <c r="B142" s="428">
        <v>2725</v>
      </c>
      <c r="C142" s="428">
        <v>136138</v>
      </c>
      <c r="D142" s="426" t="s">
        <v>714</v>
      </c>
      <c r="E142" s="427">
        <v>2706</v>
      </c>
    </row>
    <row r="143" spans="1:5" s="162" customFormat="1" ht="20.25" customHeight="1">
      <c r="A143" s="404" t="s">
        <v>479</v>
      </c>
      <c r="B143" s="425">
        <v>1334</v>
      </c>
      <c r="C143" s="425">
        <v>34296</v>
      </c>
      <c r="D143" s="426" t="s">
        <v>715</v>
      </c>
      <c r="E143" s="429">
        <v>1325</v>
      </c>
    </row>
    <row r="144" spans="1:5" s="162" customFormat="1" ht="20.25" customHeight="1">
      <c r="A144" s="404" t="s">
        <v>481</v>
      </c>
      <c r="B144" s="425">
        <v>1153</v>
      </c>
      <c r="C144" s="425">
        <v>52404</v>
      </c>
      <c r="D144" s="426" t="s">
        <v>714</v>
      </c>
      <c r="E144" s="429">
        <v>1140</v>
      </c>
    </row>
    <row r="145" spans="1:5" s="162" customFormat="1" ht="20.25" customHeight="1">
      <c r="A145" s="404" t="s">
        <v>482</v>
      </c>
      <c r="B145" s="428">
        <v>1916</v>
      </c>
      <c r="C145" s="428">
        <v>50693</v>
      </c>
      <c r="D145" s="426" t="s">
        <v>715</v>
      </c>
      <c r="E145" s="429">
        <v>1899</v>
      </c>
    </row>
    <row r="146" spans="1:5" s="162" customFormat="1" ht="20.25" customHeight="1">
      <c r="A146" s="404" t="s">
        <v>719</v>
      </c>
      <c r="B146" s="428">
        <v>1146</v>
      </c>
      <c r="C146" s="428">
        <v>36671</v>
      </c>
      <c r="D146" s="426" t="s">
        <v>715</v>
      </c>
      <c r="E146" s="427">
        <v>1085</v>
      </c>
    </row>
    <row r="147" spans="1:5" s="162" customFormat="1" ht="20.25" customHeight="1">
      <c r="A147" s="404" t="s">
        <v>720</v>
      </c>
      <c r="B147" s="425">
        <v>1319</v>
      </c>
      <c r="C147" s="425">
        <v>67981</v>
      </c>
      <c r="D147" s="426" t="s">
        <v>714</v>
      </c>
      <c r="E147" s="429">
        <v>1265</v>
      </c>
    </row>
    <row r="148" spans="1:5" s="162" customFormat="1" ht="20.25" customHeight="1">
      <c r="A148" s="404" t="s">
        <v>483</v>
      </c>
      <c r="B148" s="428">
        <v>1537</v>
      </c>
      <c r="C148" s="428">
        <v>38787</v>
      </c>
      <c r="D148" s="426" t="s">
        <v>715</v>
      </c>
      <c r="E148" s="427">
        <v>1507</v>
      </c>
    </row>
    <row r="149" spans="1:5" s="162" customFormat="1" ht="20.25" customHeight="1">
      <c r="A149" s="404" t="s">
        <v>484</v>
      </c>
      <c r="B149" s="428">
        <v>2402</v>
      </c>
      <c r="C149" s="428">
        <v>96396</v>
      </c>
      <c r="D149" s="426" t="s">
        <v>716</v>
      </c>
      <c r="E149" s="429">
        <v>2350</v>
      </c>
    </row>
    <row r="150" spans="1:5" s="162" customFormat="1" ht="20.25" customHeight="1">
      <c r="A150" s="404" t="s">
        <v>486</v>
      </c>
      <c r="B150" s="428">
        <v>1727</v>
      </c>
      <c r="C150" s="428">
        <v>30761</v>
      </c>
      <c r="D150" s="426" t="s">
        <v>717</v>
      </c>
      <c r="E150" s="427">
        <v>1721</v>
      </c>
    </row>
    <row r="151" spans="1:5" s="150" customFormat="1" ht="20.25" customHeight="1">
      <c r="A151" s="143" t="s">
        <v>488</v>
      </c>
      <c r="B151" s="301">
        <v>16776</v>
      </c>
      <c r="C151" s="301">
        <v>1677503</v>
      </c>
      <c r="D151" s="331" t="s">
        <v>476</v>
      </c>
      <c r="E151" s="301">
        <v>16689</v>
      </c>
    </row>
    <row r="152" spans="1:5" s="150" customFormat="1" ht="20.25" customHeight="1">
      <c r="A152" s="144" t="s">
        <v>221</v>
      </c>
      <c r="B152" s="302">
        <v>4751</v>
      </c>
      <c r="C152" s="302">
        <v>475088</v>
      </c>
      <c r="D152" s="326" t="s">
        <v>476</v>
      </c>
      <c r="E152" s="302">
        <v>4756</v>
      </c>
    </row>
    <row r="153" spans="1:5" s="162" customFormat="1" ht="20.25" customHeight="1">
      <c r="A153" s="144" t="s">
        <v>222</v>
      </c>
      <c r="B153" s="298">
        <v>2357</v>
      </c>
      <c r="C153" s="298">
        <v>94259</v>
      </c>
      <c r="D153" s="326" t="s">
        <v>485</v>
      </c>
      <c r="E153" s="298">
        <v>95091</v>
      </c>
    </row>
    <row r="154" spans="1:5" s="150" customFormat="1" ht="20.25" customHeight="1">
      <c r="A154" s="144" t="s">
        <v>223</v>
      </c>
      <c r="B154" s="302">
        <v>2489</v>
      </c>
      <c r="C154" s="302">
        <v>87083</v>
      </c>
      <c r="D154" s="324" t="s">
        <v>562</v>
      </c>
      <c r="E154" s="302">
        <v>2527</v>
      </c>
    </row>
    <row r="155" spans="1:5" s="150" customFormat="1" ht="20.25" customHeight="1">
      <c r="A155" s="144" t="s">
        <v>220</v>
      </c>
      <c r="B155" s="302">
        <v>4589</v>
      </c>
      <c r="C155" s="302">
        <v>229429</v>
      </c>
      <c r="D155" s="326" t="s">
        <v>567</v>
      </c>
      <c r="E155" s="302">
        <v>4506</v>
      </c>
    </row>
    <row r="156" spans="1:5" s="150" customFormat="1" ht="20.25" customHeight="1">
      <c r="A156" s="144" t="s">
        <v>224</v>
      </c>
      <c r="B156" s="302">
        <v>3327</v>
      </c>
      <c r="C156" s="302">
        <v>133048</v>
      </c>
      <c r="D156" s="326" t="s">
        <v>485</v>
      </c>
      <c r="E156" s="369">
        <v>3312</v>
      </c>
    </row>
    <row r="157" spans="1:5" s="150" customFormat="1" ht="20.25" customHeight="1">
      <c r="A157" s="144" t="s">
        <v>225</v>
      </c>
      <c r="B157" s="302">
        <v>2599</v>
      </c>
      <c r="C157" s="302">
        <v>103934</v>
      </c>
      <c r="D157" s="326" t="s">
        <v>485</v>
      </c>
      <c r="E157" s="302">
        <v>2597</v>
      </c>
    </row>
    <row r="158" spans="1:5" s="150" customFormat="1" ht="20.25" customHeight="1">
      <c r="A158" s="144" t="s">
        <v>489</v>
      </c>
      <c r="B158" s="302">
        <v>1029</v>
      </c>
      <c r="C158" s="302">
        <v>30868</v>
      </c>
      <c r="D158" s="324" t="s">
        <v>571</v>
      </c>
      <c r="E158" s="359">
        <v>995</v>
      </c>
    </row>
    <row r="159" spans="1:5" s="150" customFormat="1" ht="20.25" customHeight="1">
      <c r="A159" s="144" t="s">
        <v>490</v>
      </c>
      <c r="B159" s="302">
        <v>4416</v>
      </c>
      <c r="C159" s="302">
        <v>132475</v>
      </c>
      <c r="D159" s="324" t="s">
        <v>571</v>
      </c>
      <c r="E159" s="302">
        <v>4333</v>
      </c>
    </row>
    <row r="160" spans="1:5" s="150" customFormat="1" ht="20.25" customHeight="1">
      <c r="A160" s="144" t="s">
        <v>491</v>
      </c>
      <c r="B160" s="302">
        <v>1558</v>
      </c>
      <c r="C160" s="302">
        <v>46733</v>
      </c>
      <c r="D160" s="324" t="s">
        <v>571</v>
      </c>
      <c r="E160" s="302">
        <v>1553</v>
      </c>
    </row>
    <row r="161" spans="1:5" s="150" customFormat="1" ht="20.25" customHeight="1">
      <c r="A161" s="144" t="s">
        <v>492</v>
      </c>
      <c r="B161" s="302">
        <v>2048</v>
      </c>
      <c r="C161" s="302">
        <v>61432</v>
      </c>
      <c r="D161" s="324" t="s">
        <v>571</v>
      </c>
      <c r="E161" s="302">
        <v>2043</v>
      </c>
    </row>
    <row r="162" spans="1:5" s="150" customFormat="1" ht="20.25" customHeight="1">
      <c r="A162" s="144" t="s">
        <v>493</v>
      </c>
      <c r="B162" s="302">
        <v>1651</v>
      </c>
      <c r="C162" s="302">
        <v>49527</v>
      </c>
      <c r="D162" s="324" t="s">
        <v>571</v>
      </c>
      <c r="E162" s="302">
        <v>1666</v>
      </c>
    </row>
    <row r="163" spans="1:5" s="150" customFormat="1" ht="20.25" customHeight="1">
      <c r="A163" s="144" t="s">
        <v>494</v>
      </c>
      <c r="B163" s="302">
        <v>947</v>
      </c>
      <c r="C163" s="302">
        <v>28384</v>
      </c>
      <c r="D163" s="324" t="s">
        <v>571</v>
      </c>
      <c r="E163" s="302">
        <v>933</v>
      </c>
    </row>
    <row r="164" spans="1:5" s="150" customFormat="1" ht="20.25" customHeight="1">
      <c r="A164" s="144" t="s">
        <v>495</v>
      </c>
      <c r="B164" s="298">
        <v>1964</v>
      </c>
      <c r="C164" s="298">
        <v>78559</v>
      </c>
      <c r="D164" s="326" t="s">
        <v>485</v>
      </c>
      <c r="E164" s="298">
        <v>1891</v>
      </c>
    </row>
    <row r="165" spans="1:5" s="150" customFormat="1" ht="20.25" customHeight="1">
      <c r="A165" s="144" t="s">
        <v>496</v>
      </c>
      <c r="B165" s="298">
        <v>2393</v>
      </c>
      <c r="C165" s="298">
        <v>71780</v>
      </c>
      <c r="D165" s="324" t="s">
        <v>571</v>
      </c>
      <c r="E165" s="298">
        <v>2439</v>
      </c>
    </row>
    <row r="166" spans="1:5" s="150" customFormat="1" ht="20.25" customHeight="1">
      <c r="A166" s="148" t="s">
        <v>497</v>
      </c>
      <c r="B166" s="302">
        <v>1823</v>
      </c>
      <c r="C166" s="302">
        <v>54673</v>
      </c>
      <c r="D166" s="324" t="s">
        <v>571</v>
      </c>
      <c r="E166" s="302">
        <v>1784</v>
      </c>
    </row>
    <row r="167" spans="1:5" s="150" customFormat="1" ht="20.25" customHeight="1">
      <c r="A167" s="143" t="s">
        <v>498</v>
      </c>
      <c r="B167" s="301">
        <v>15188</v>
      </c>
      <c r="C167" s="301">
        <v>1518735</v>
      </c>
      <c r="D167" s="323" t="s">
        <v>305</v>
      </c>
      <c r="E167" s="301">
        <v>15088</v>
      </c>
    </row>
    <row r="168" spans="1:5" s="150" customFormat="1" ht="20.25" customHeight="1">
      <c r="A168" s="304" t="s">
        <v>499</v>
      </c>
      <c r="B168" s="298">
        <v>5143</v>
      </c>
      <c r="C168" s="305">
        <v>514211</v>
      </c>
      <c r="D168" s="332" t="s">
        <v>305</v>
      </c>
      <c r="E168" s="298">
        <v>5097</v>
      </c>
    </row>
    <row r="169" spans="1:5" s="150" customFormat="1" ht="20.25" customHeight="1">
      <c r="A169" s="306" t="s">
        <v>500</v>
      </c>
      <c r="B169" s="307">
        <v>4464</v>
      </c>
      <c r="C169" s="307">
        <v>223200</v>
      </c>
      <c r="D169" s="370" t="s">
        <v>572</v>
      </c>
      <c r="E169" s="333">
        <v>4429</v>
      </c>
    </row>
    <row r="170" spans="1:5" s="150" customFormat="1" ht="20.25" customHeight="1">
      <c r="A170" s="308" t="s">
        <v>501</v>
      </c>
      <c r="B170" s="310">
        <v>4891</v>
      </c>
      <c r="C170" s="310">
        <v>244536</v>
      </c>
      <c r="D170" s="334" t="s">
        <v>567</v>
      </c>
      <c r="E170" s="298">
        <v>4884</v>
      </c>
    </row>
    <row r="171" spans="1:5" s="150" customFormat="1" ht="20.25" customHeight="1">
      <c r="A171" s="309" t="s">
        <v>502</v>
      </c>
      <c r="B171" s="310">
        <v>2412</v>
      </c>
      <c r="C171" s="310">
        <v>96445</v>
      </c>
      <c r="D171" s="335" t="s">
        <v>566</v>
      </c>
      <c r="E171" s="298">
        <v>2418</v>
      </c>
    </row>
    <row r="172" spans="1:5" s="150" customFormat="1" ht="20.25" customHeight="1">
      <c r="A172" s="308" t="s">
        <v>503</v>
      </c>
      <c r="B172" s="310">
        <v>2342</v>
      </c>
      <c r="C172" s="310">
        <v>70134</v>
      </c>
      <c r="D172" s="334" t="s">
        <v>571</v>
      </c>
      <c r="E172" s="298">
        <v>2341</v>
      </c>
    </row>
    <row r="173" spans="1:5" s="150" customFormat="1" ht="20.25" customHeight="1">
      <c r="A173" s="309" t="s">
        <v>504</v>
      </c>
      <c r="B173" s="310">
        <v>2174</v>
      </c>
      <c r="C173" s="310">
        <v>76080</v>
      </c>
      <c r="D173" s="335" t="s">
        <v>327</v>
      </c>
      <c r="E173" s="298">
        <v>2195</v>
      </c>
    </row>
    <row r="174" spans="1:5" s="150" customFormat="1" ht="20.25" customHeight="1">
      <c r="A174" s="308" t="s">
        <v>505</v>
      </c>
      <c r="B174" s="310">
        <v>3865</v>
      </c>
      <c r="C174" s="310">
        <v>77301</v>
      </c>
      <c r="D174" s="355" t="s">
        <v>334</v>
      </c>
      <c r="E174" s="310">
        <v>3642</v>
      </c>
    </row>
    <row r="175" spans="1:5" s="150" customFormat="1" ht="20.25" customHeight="1">
      <c r="A175" s="309" t="s">
        <v>506</v>
      </c>
      <c r="B175" s="298">
        <v>905</v>
      </c>
      <c r="C175" s="298">
        <v>22620</v>
      </c>
      <c r="D175" s="336" t="s">
        <v>573</v>
      </c>
      <c r="E175" s="298">
        <v>914</v>
      </c>
    </row>
    <row r="176" spans="1:5" s="150" customFormat="1" ht="20.25" customHeight="1">
      <c r="A176" s="308" t="s">
        <v>507</v>
      </c>
      <c r="B176" s="310">
        <v>1085</v>
      </c>
      <c r="C176" s="371">
        <v>21693</v>
      </c>
      <c r="D176" s="355" t="s">
        <v>334</v>
      </c>
      <c r="E176" s="298">
        <v>1082</v>
      </c>
    </row>
    <row r="177" spans="1:5" s="150" customFormat="1" ht="20.25" customHeight="1">
      <c r="A177" s="309" t="s">
        <v>508</v>
      </c>
      <c r="B177" s="298">
        <v>998</v>
      </c>
      <c r="C177" s="298">
        <v>19953</v>
      </c>
      <c r="D177" s="336" t="s">
        <v>487</v>
      </c>
      <c r="E177" s="298">
        <v>996</v>
      </c>
    </row>
    <row r="178" spans="1:5" s="150" customFormat="1" ht="20.25" customHeight="1">
      <c r="A178" s="308" t="s">
        <v>509</v>
      </c>
      <c r="B178" s="310">
        <v>1318</v>
      </c>
      <c r="C178" s="371">
        <v>26377</v>
      </c>
      <c r="D178" s="344" t="s">
        <v>487</v>
      </c>
      <c r="E178" s="298">
        <v>1304</v>
      </c>
    </row>
    <row r="179" spans="1:5" s="150" customFormat="1" ht="20.25" customHeight="1">
      <c r="A179" s="309" t="s">
        <v>510</v>
      </c>
      <c r="B179" s="298">
        <v>1293</v>
      </c>
      <c r="C179" s="298">
        <v>25857</v>
      </c>
      <c r="D179" s="334" t="s">
        <v>574</v>
      </c>
      <c r="E179" s="298">
        <v>1297</v>
      </c>
    </row>
    <row r="180" spans="1:5" s="150" customFormat="1" ht="20.25" customHeight="1">
      <c r="A180" s="308" t="s">
        <v>511</v>
      </c>
      <c r="B180" s="298">
        <v>2056</v>
      </c>
      <c r="C180" s="298">
        <v>51402</v>
      </c>
      <c r="D180" s="336" t="s">
        <v>573</v>
      </c>
      <c r="E180" s="298">
        <v>2049</v>
      </c>
    </row>
    <row r="181" spans="1:5" s="150" customFormat="1" ht="20.25" customHeight="1">
      <c r="A181" s="309" t="s">
        <v>512</v>
      </c>
      <c r="B181" s="310">
        <v>1631</v>
      </c>
      <c r="C181" s="372">
        <v>48955</v>
      </c>
      <c r="D181" s="334" t="s">
        <v>571</v>
      </c>
      <c r="E181" s="298">
        <v>1641</v>
      </c>
    </row>
    <row r="182" spans="1:5" s="150" customFormat="1" ht="20.25" customHeight="1">
      <c r="A182" s="143" t="s">
        <v>513</v>
      </c>
      <c r="B182" s="299">
        <v>15674</v>
      </c>
      <c r="C182" s="299">
        <v>1567344</v>
      </c>
      <c r="D182" s="323" t="s">
        <v>564</v>
      </c>
      <c r="E182" s="299">
        <v>15534</v>
      </c>
    </row>
    <row r="183" spans="1:5" s="150" customFormat="1" ht="20.25" customHeight="1">
      <c r="A183" s="149" t="s">
        <v>514</v>
      </c>
      <c r="B183" s="350">
        <v>6233</v>
      </c>
      <c r="C183" s="350">
        <v>186985</v>
      </c>
      <c r="D183" s="337" t="s">
        <v>571</v>
      </c>
      <c r="E183" s="350">
        <v>6203</v>
      </c>
    </row>
    <row r="184" spans="1:5" s="150" customFormat="1" ht="20.25" customHeight="1">
      <c r="A184" s="149" t="s">
        <v>515</v>
      </c>
      <c r="B184" s="300">
        <v>4708</v>
      </c>
      <c r="C184" s="300">
        <v>235373</v>
      </c>
      <c r="D184" s="324" t="s">
        <v>567</v>
      </c>
      <c r="E184" s="300">
        <v>4674</v>
      </c>
    </row>
    <row r="185" spans="1:5" s="150" customFormat="1" ht="20.25" customHeight="1">
      <c r="A185" s="149" t="s">
        <v>516</v>
      </c>
      <c r="B185" s="300">
        <v>5489</v>
      </c>
      <c r="C185" s="300">
        <v>219558</v>
      </c>
      <c r="D185" s="324" t="s">
        <v>566</v>
      </c>
      <c r="E185" s="300">
        <v>5411</v>
      </c>
    </row>
    <row r="186" spans="1:5" s="150" customFormat="1" ht="20.25" customHeight="1">
      <c r="A186" s="149" t="s">
        <v>517</v>
      </c>
      <c r="B186" s="300">
        <v>2072</v>
      </c>
      <c r="C186" s="300">
        <v>82903</v>
      </c>
      <c r="D186" s="324" t="s">
        <v>566</v>
      </c>
      <c r="E186" s="300">
        <v>1925</v>
      </c>
    </row>
    <row r="187" spans="1:5" s="150" customFormat="1" ht="20.25" customHeight="1">
      <c r="A187" s="149" t="s">
        <v>518</v>
      </c>
      <c r="B187" s="300">
        <v>2984</v>
      </c>
      <c r="C187" s="300">
        <v>119351</v>
      </c>
      <c r="D187" s="324" t="s">
        <v>566</v>
      </c>
      <c r="E187" s="300">
        <v>2920</v>
      </c>
    </row>
    <row r="188" spans="1:5" s="150" customFormat="1" ht="20.25" customHeight="1">
      <c r="A188" s="149" t="s">
        <v>519</v>
      </c>
      <c r="B188" s="350">
        <v>1368</v>
      </c>
      <c r="C188" s="350">
        <v>41038</v>
      </c>
      <c r="D188" s="344" t="s">
        <v>571</v>
      </c>
      <c r="E188" s="350">
        <v>1362</v>
      </c>
    </row>
    <row r="189" spans="1:5" s="150" customFormat="1" ht="20.25" customHeight="1">
      <c r="A189" s="149" t="s">
        <v>520</v>
      </c>
      <c r="B189" s="373">
        <v>891</v>
      </c>
      <c r="C189" s="350">
        <v>26732</v>
      </c>
      <c r="D189" s="337" t="s">
        <v>571</v>
      </c>
      <c r="E189" s="350">
        <v>889</v>
      </c>
    </row>
    <row r="190" spans="1:5" s="150" customFormat="1" ht="20.25" customHeight="1">
      <c r="A190" s="149" t="s">
        <v>521</v>
      </c>
      <c r="B190" s="374">
        <f>ROUNDUP(C190/40,-0.1)</f>
        <v>593</v>
      </c>
      <c r="C190" s="300">
        <v>23699</v>
      </c>
      <c r="D190" s="324" t="s">
        <v>566</v>
      </c>
      <c r="E190" s="300">
        <v>589</v>
      </c>
    </row>
    <row r="191" spans="1:5" s="150" customFormat="1" ht="20.25" customHeight="1">
      <c r="A191" s="149" t="s">
        <v>522</v>
      </c>
      <c r="B191" s="300">
        <v>3036</v>
      </c>
      <c r="C191" s="300">
        <v>60714</v>
      </c>
      <c r="D191" s="324" t="s">
        <v>487</v>
      </c>
      <c r="E191" s="300">
        <v>3065</v>
      </c>
    </row>
    <row r="192" spans="1:5" s="150" customFormat="1" ht="20.25" customHeight="1">
      <c r="A192" s="149" t="s">
        <v>523</v>
      </c>
      <c r="B192" s="300">
        <v>1307</v>
      </c>
      <c r="C192" s="300">
        <v>39208</v>
      </c>
      <c r="D192" s="324" t="s">
        <v>571</v>
      </c>
      <c r="E192" s="300">
        <v>1320</v>
      </c>
    </row>
    <row r="193" spans="1:5" s="150" customFormat="1" ht="20.25" customHeight="1">
      <c r="A193" s="149" t="s">
        <v>524</v>
      </c>
      <c r="B193" s="300">
        <v>1355</v>
      </c>
      <c r="C193" s="300">
        <v>54180</v>
      </c>
      <c r="D193" s="324" t="s">
        <v>566</v>
      </c>
      <c r="E193" s="300">
        <v>1365</v>
      </c>
    </row>
    <row r="194" spans="1:5" s="150" customFormat="1" ht="20.25" customHeight="1">
      <c r="A194" s="149" t="s">
        <v>525</v>
      </c>
      <c r="B194" s="302">
        <v>1237</v>
      </c>
      <c r="C194" s="302">
        <v>37110</v>
      </c>
      <c r="D194" s="375" t="s">
        <v>480</v>
      </c>
      <c r="E194" s="302">
        <v>1223</v>
      </c>
    </row>
    <row r="195" spans="1:5" s="150" customFormat="1" ht="20.25" customHeight="1">
      <c r="A195" s="149" t="s">
        <v>526</v>
      </c>
      <c r="B195" s="300">
        <v>661</v>
      </c>
      <c r="C195" s="300">
        <v>33006</v>
      </c>
      <c r="D195" s="324" t="s">
        <v>478</v>
      </c>
      <c r="E195" s="300">
        <v>673</v>
      </c>
    </row>
    <row r="196" spans="1:5" s="150" customFormat="1" ht="20.25" customHeight="1">
      <c r="A196" s="149" t="s">
        <v>527</v>
      </c>
      <c r="B196" s="300">
        <v>1286</v>
      </c>
      <c r="C196" s="300">
        <v>64265</v>
      </c>
      <c r="D196" s="324" t="s">
        <v>567</v>
      </c>
      <c r="E196" s="300">
        <v>1294</v>
      </c>
    </row>
    <row r="197" spans="1:5" s="150" customFormat="1" ht="20.25" customHeight="1">
      <c r="A197" s="149" t="s">
        <v>528</v>
      </c>
      <c r="B197" s="300">
        <v>1196</v>
      </c>
      <c r="C197" s="300">
        <v>47831</v>
      </c>
      <c r="D197" s="324" t="s">
        <v>566</v>
      </c>
      <c r="E197" s="300">
        <v>1207</v>
      </c>
    </row>
    <row r="198" spans="1:5" s="150" customFormat="1" ht="20.25" customHeight="1">
      <c r="A198" s="149" t="s">
        <v>529</v>
      </c>
      <c r="B198" s="300">
        <v>1305</v>
      </c>
      <c r="C198" s="300">
        <v>65202</v>
      </c>
      <c r="D198" s="338" t="s">
        <v>567</v>
      </c>
      <c r="E198" s="300">
        <v>1294</v>
      </c>
    </row>
    <row r="199" spans="1:5" s="150" customFormat="1" ht="20.25" customHeight="1">
      <c r="A199" s="149" t="s">
        <v>530</v>
      </c>
      <c r="B199" s="300">
        <v>618</v>
      </c>
      <c r="C199" s="300">
        <v>30876</v>
      </c>
      <c r="D199" s="338" t="s">
        <v>478</v>
      </c>
      <c r="E199" s="300">
        <v>609</v>
      </c>
    </row>
    <row r="200" spans="1:5" s="150" customFormat="1" ht="20.25" customHeight="1">
      <c r="A200" s="149" t="s">
        <v>531</v>
      </c>
      <c r="B200" s="300">
        <v>1163</v>
      </c>
      <c r="C200" s="300">
        <v>46489</v>
      </c>
      <c r="D200" s="338" t="s">
        <v>566</v>
      </c>
      <c r="E200" s="300">
        <v>1191</v>
      </c>
    </row>
    <row r="201" spans="1:5" s="150" customFormat="1" ht="20.25" customHeight="1">
      <c r="A201" s="149" t="s">
        <v>532</v>
      </c>
      <c r="B201" s="300">
        <v>1306</v>
      </c>
      <c r="C201" s="376">
        <v>39154</v>
      </c>
      <c r="D201" s="324" t="s">
        <v>571</v>
      </c>
      <c r="E201" s="300">
        <v>1300</v>
      </c>
    </row>
    <row r="202" spans="1:5" s="150" customFormat="1" ht="20.25" customHeight="1">
      <c r="A202" s="149" t="s">
        <v>533</v>
      </c>
      <c r="B202" s="300">
        <v>1290</v>
      </c>
      <c r="C202" s="300">
        <v>45122</v>
      </c>
      <c r="D202" s="324" t="s">
        <v>575</v>
      </c>
      <c r="E202" s="300">
        <v>1291</v>
      </c>
    </row>
    <row r="203" spans="1:5" s="150" customFormat="1" ht="20.25" customHeight="1">
      <c r="A203" s="149" t="s">
        <v>534</v>
      </c>
      <c r="B203" s="300">
        <v>926</v>
      </c>
      <c r="C203" s="300">
        <v>27768</v>
      </c>
      <c r="D203" s="324" t="s">
        <v>480</v>
      </c>
      <c r="E203" s="300">
        <v>928</v>
      </c>
    </row>
    <row r="204" spans="1:5" s="150" customFormat="1" ht="20.25" customHeight="1">
      <c r="A204" s="149" t="s">
        <v>535</v>
      </c>
      <c r="B204" s="300">
        <v>1294</v>
      </c>
      <c r="C204" s="300">
        <v>38803</v>
      </c>
      <c r="D204" s="324" t="s">
        <v>480</v>
      </c>
      <c r="E204" s="300">
        <v>1299</v>
      </c>
    </row>
    <row r="205" spans="1:5" s="150" customFormat="1" ht="20.25" customHeight="1">
      <c r="A205" s="303" t="s">
        <v>536</v>
      </c>
      <c r="B205" s="363">
        <v>22290</v>
      </c>
      <c r="C205" s="363">
        <f>SUM(C206:C228)</f>
        <v>2228947</v>
      </c>
      <c r="D205" s="377" t="s">
        <v>305</v>
      </c>
      <c r="E205" s="363">
        <v>22328</v>
      </c>
    </row>
    <row r="206" spans="1:5" s="150" customFormat="1" ht="20.25" customHeight="1">
      <c r="A206" s="311" t="s">
        <v>537</v>
      </c>
      <c r="B206" s="302">
        <v>4174</v>
      </c>
      <c r="C206" s="302">
        <v>417360</v>
      </c>
      <c r="D206" s="324" t="s">
        <v>564</v>
      </c>
      <c r="E206" s="302">
        <v>4194</v>
      </c>
    </row>
    <row r="207" spans="1:5" s="150" customFormat="1" ht="20.25" customHeight="1">
      <c r="A207" s="311" t="s">
        <v>538</v>
      </c>
      <c r="B207" s="302">
        <v>4322</v>
      </c>
      <c r="C207" s="302">
        <v>216059</v>
      </c>
      <c r="D207" s="326" t="s">
        <v>567</v>
      </c>
      <c r="E207" s="302">
        <v>4334</v>
      </c>
    </row>
    <row r="208" spans="1:5" s="150" customFormat="1" ht="20.25" customHeight="1">
      <c r="A208" s="311" t="s">
        <v>539</v>
      </c>
      <c r="B208" s="302">
        <v>2339</v>
      </c>
      <c r="C208" s="302">
        <v>116938</v>
      </c>
      <c r="D208" s="326" t="s">
        <v>567</v>
      </c>
      <c r="E208" s="302">
        <v>2250</v>
      </c>
    </row>
    <row r="209" spans="1:5" s="150" customFormat="1" ht="20.25" customHeight="1">
      <c r="A209" s="311" t="s">
        <v>540</v>
      </c>
      <c r="B209" s="302">
        <v>2797</v>
      </c>
      <c r="C209" s="302">
        <v>139864</v>
      </c>
      <c r="D209" s="326" t="s">
        <v>567</v>
      </c>
      <c r="E209" s="302">
        <v>2783</v>
      </c>
    </row>
    <row r="210" spans="1:5" s="150" customFormat="1" ht="20.25" customHeight="1">
      <c r="A210" s="311" t="s">
        <v>541</v>
      </c>
      <c r="B210" s="302">
        <v>6500</v>
      </c>
      <c r="C210" s="302">
        <v>325001</v>
      </c>
      <c r="D210" s="324" t="s">
        <v>567</v>
      </c>
      <c r="E210" s="302">
        <v>6455</v>
      </c>
    </row>
    <row r="211" spans="1:5" s="150" customFormat="1" ht="20.25" customHeight="1">
      <c r="A211" s="311" t="s">
        <v>542</v>
      </c>
      <c r="B211" s="302">
        <v>1817</v>
      </c>
      <c r="C211" s="302">
        <v>90861</v>
      </c>
      <c r="D211" s="339" t="s">
        <v>478</v>
      </c>
      <c r="E211" s="302">
        <v>1841</v>
      </c>
    </row>
    <row r="212" spans="1:5" s="150" customFormat="1" ht="20.25" customHeight="1">
      <c r="A212" s="311" t="s">
        <v>543</v>
      </c>
      <c r="B212" s="302">
        <v>1740</v>
      </c>
      <c r="C212" s="302">
        <v>86954</v>
      </c>
      <c r="D212" s="326" t="s">
        <v>567</v>
      </c>
      <c r="E212" s="302">
        <v>1731</v>
      </c>
    </row>
    <row r="213" spans="1:5" s="150" customFormat="1" ht="20.25" customHeight="1">
      <c r="A213" s="311" t="s">
        <v>544</v>
      </c>
      <c r="B213" s="298">
        <v>1754</v>
      </c>
      <c r="C213" s="298">
        <v>87663</v>
      </c>
      <c r="D213" s="340" t="s">
        <v>478</v>
      </c>
      <c r="E213" s="298">
        <v>1754</v>
      </c>
    </row>
    <row r="214" spans="1:5" s="150" customFormat="1" ht="20.25" customHeight="1">
      <c r="A214" s="311" t="s">
        <v>545</v>
      </c>
      <c r="B214" s="298">
        <v>1284</v>
      </c>
      <c r="C214" s="298">
        <v>64184</v>
      </c>
      <c r="D214" s="341" t="s">
        <v>478</v>
      </c>
      <c r="E214" s="298">
        <v>1285</v>
      </c>
    </row>
    <row r="215" spans="1:5" s="150" customFormat="1" ht="20.25" customHeight="1">
      <c r="A215" s="311" t="s">
        <v>546</v>
      </c>
      <c r="B215" s="298">
        <v>4211</v>
      </c>
      <c r="C215" s="298">
        <v>210544</v>
      </c>
      <c r="D215" s="342" t="s">
        <v>487</v>
      </c>
      <c r="E215" s="298">
        <v>4132</v>
      </c>
    </row>
    <row r="216" spans="1:5" s="150" customFormat="1" ht="20.25" customHeight="1">
      <c r="A216" s="311" t="s">
        <v>547</v>
      </c>
      <c r="B216" s="298">
        <v>439</v>
      </c>
      <c r="C216" s="298">
        <v>21973</v>
      </c>
      <c r="D216" s="343" t="s">
        <v>567</v>
      </c>
      <c r="E216" s="298">
        <v>1099</v>
      </c>
    </row>
    <row r="217" spans="1:5" s="150" customFormat="1" ht="20.25" customHeight="1">
      <c r="A217" s="311" t="s">
        <v>548</v>
      </c>
      <c r="B217" s="298">
        <v>991</v>
      </c>
      <c r="C217" s="298">
        <v>49540</v>
      </c>
      <c r="D217" s="344" t="s">
        <v>478</v>
      </c>
      <c r="E217" s="298">
        <v>1104</v>
      </c>
    </row>
    <row r="218" spans="1:5" s="150" customFormat="1" ht="20.25" customHeight="1">
      <c r="A218" s="311" t="s">
        <v>549</v>
      </c>
      <c r="B218" s="298">
        <v>671</v>
      </c>
      <c r="C218" s="298">
        <v>23498</v>
      </c>
      <c r="D218" s="345">
        <v>2.8571428571428571E-2</v>
      </c>
      <c r="E218" s="298">
        <v>675</v>
      </c>
    </row>
    <row r="219" spans="1:5" s="150" customFormat="1" ht="20.25" customHeight="1">
      <c r="A219" s="311" t="s">
        <v>550</v>
      </c>
      <c r="B219" s="298">
        <v>317</v>
      </c>
      <c r="C219" s="298">
        <v>15822</v>
      </c>
      <c r="D219" s="344" t="s">
        <v>478</v>
      </c>
      <c r="E219" s="298">
        <v>321</v>
      </c>
    </row>
    <row r="220" spans="1:5" s="150" customFormat="1" ht="20.25" customHeight="1">
      <c r="A220" s="311" t="s">
        <v>551</v>
      </c>
      <c r="B220" s="298">
        <v>989</v>
      </c>
      <c r="C220" s="298">
        <v>34598</v>
      </c>
      <c r="D220" s="345">
        <v>2.8571428571428571E-2</v>
      </c>
      <c r="E220" s="298">
        <v>990</v>
      </c>
    </row>
    <row r="221" spans="1:5" s="150" customFormat="1" ht="20.25" customHeight="1">
      <c r="A221" s="311" t="s">
        <v>552</v>
      </c>
      <c r="B221" s="298">
        <v>785</v>
      </c>
      <c r="C221" s="298">
        <v>39250</v>
      </c>
      <c r="D221" s="344" t="s">
        <v>478</v>
      </c>
      <c r="E221" s="298">
        <v>791</v>
      </c>
    </row>
    <row r="222" spans="1:5" s="150" customFormat="1" ht="20.25" customHeight="1">
      <c r="A222" s="311" t="s">
        <v>553</v>
      </c>
      <c r="B222" s="298">
        <v>748</v>
      </c>
      <c r="C222" s="298">
        <v>29926</v>
      </c>
      <c r="D222" s="344" t="s">
        <v>566</v>
      </c>
      <c r="E222" s="298">
        <v>755</v>
      </c>
    </row>
    <row r="223" spans="1:5" s="150" customFormat="1" ht="20.25" customHeight="1">
      <c r="A223" s="311" t="s">
        <v>554</v>
      </c>
      <c r="B223" s="302">
        <v>994</v>
      </c>
      <c r="C223" s="302">
        <v>39752</v>
      </c>
      <c r="D223" s="324" t="s">
        <v>566</v>
      </c>
      <c r="E223" s="302">
        <v>1125</v>
      </c>
    </row>
    <row r="224" spans="1:5" s="150" customFormat="1" ht="20.25" customHeight="1">
      <c r="A224" s="311" t="s">
        <v>555</v>
      </c>
      <c r="B224" s="302">
        <v>4874</v>
      </c>
      <c r="C224" s="302">
        <v>97480</v>
      </c>
      <c r="D224" s="324" t="s">
        <v>487</v>
      </c>
      <c r="E224" s="302">
        <v>4852</v>
      </c>
    </row>
    <row r="225" spans="1:5" s="150" customFormat="1" ht="20.25" customHeight="1">
      <c r="A225" s="311" t="s">
        <v>556</v>
      </c>
      <c r="B225" s="302">
        <v>785</v>
      </c>
      <c r="C225" s="302">
        <v>39227</v>
      </c>
      <c r="D225" s="346" t="s">
        <v>478</v>
      </c>
      <c r="E225" s="302">
        <v>790</v>
      </c>
    </row>
    <row r="226" spans="1:5" s="150" customFormat="1" ht="20.25" customHeight="1">
      <c r="A226" s="311" t="s">
        <v>557</v>
      </c>
      <c r="B226" s="302">
        <v>595</v>
      </c>
      <c r="C226" s="302">
        <v>29724</v>
      </c>
      <c r="D226" s="347" t="s">
        <v>478</v>
      </c>
      <c r="E226" s="302">
        <v>596</v>
      </c>
    </row>
    <row r="227" spans="1:5" s="150" customFormat="1" ht="20.25" customHeight="1">
      <c r="A227" s="311" t="s">
        <v>558</v>
      </c>
      <c r="B227" s="312">
        <f>C227*1/35</f>
        <v>1248.9714285714285</v>
      </c>
      <c r="C227" s="302">
        <v>43714</v>
      </c>
      <c r="D227" s="348" t="s">
        <v>562</v>
      </c>
      <c r="E227" s="302">
        <v>1248</v>
      </c>
    </row>
    <row r="228" spans="1:5" s="150" customFormat="1" ht="20.25" customHeight="1">
      <c r="A228" s="311" t="s">
        <v>559</v>
      </c>
      <c r="B228" s="302">
        <v>451</v>
      </c>
      <c r="C228" s="302">
        <v>9015</v>
      </c>
      <c r="D228" s="324" t="s">
        <v>487</v>
      </c>
      <c r="E228" s="302">
        <v>456</v>
      </c>
    </row>
    <row r="229" spans="1:5" s="162" customFormat="1" ht="20.25" customHeight="1">
      <c r="A229" s="191" t="s">
        <v>341</v>
      </c>
      <c r="B229" s="433">
        <v>27120</v>
      </c>
      <c r="C229" s="433">
        <v>2711930</v>
      </c>
      <c r="D229" s="434" t="s">
        <v>721</v>
      </c>
      <c r="E229" s="433">
        <v>26756</v>
      </c>
    </row>
    <row r="230" spans="1:5" s="162" customFormat="1" ht="20.25" customHeight="1">
      <c r="A230" s="446" t="s">
        <v>342</v>
      </c>
      <c r="B230" s="435">
        <v>8639</v>
      </c>
      <c r="C230" s="435">
        <v>863802</v>
      </c>
      <c r="D230" s="436" t="s">
        <v>713</v>
      </c>
      <c r="E230" s="437">
        <v>8583</v>
      </c>
    </row>
    <row r="231" spans="1:5" s="162" customFormat="1" ht="20.25" customHeight="1">
      <c r="A231" s="446" t="s">
        <v>343</v>
      </c>
      <c r="B231" s="438">
        <v>5517</v>
      </c>
      <c r="C231" s="438">
        <v>275842</v>
      </c>
      <c r="D231" s="326" t="s">
        <v>722</v>
      </c>
      <c r="E231" s="437">
        <v>5420</v>
      </c>
    </row>
    <row r="232" spans="1:5" s="162" customFormat="1" ht="20.25" customHeight="1">
      <c r="A232" s="446" t="s">
        <v>344</v>
      </c>
      <c r="B232" s="435">
        <v>2243</v>
      </c>
      <c r="C232" s="435">
        <v>112139</v>
      </c>
      <c r="D232" s="439" t="s">
        <v>723</v>
      </c>
      <c r="E232" s="437">
        <v>2235</v>
      </c>
    </row>
    <row r="233" spans="1:5" s="162" customFormat="1" ht="20.25" customHeight="1">
      <c r="A233" s="446" t="s">
        <v>345</v>
      </c>
      <c r="B233" s="435">
        <f>C233/50</f>
        <v>1866.94</v>
      </c>
      <c r="C233" s="435">
        <v>93347</v>
      </c>
      <c r="D233" s="439" t="s">
        <v>723</v>
      </c>
      <c r="E233" s="437">
        <v>1872</v>
      </c>
    </row>
    <row r="234" spans="1:5" s="162" customFormat="1" ht="20.25" customHeight="1">
      <c r="A234" s="446" t="s">
        <v>346</v>
      </c>
      <c r="B234" s="435">
        <v>4075</v>
      </c>
      <c r="C234" s="435">
        <v>407440</v>
      </c>
      <c r="D234" s="439" t="s">
        <v>721</v>
      </c>
      <c r="E234" s="440">
        <v>4021</v>
      </c>
    </row>
    <row r="235" spans="1:5" s="150" customFormat="1" ht="20.25" customHeight="1">
      <c r="A235" s="446" t="s">
        <v>347</v>
      </c>
      <c r="B235" s="435">
        <v>1844</v>
      </c>
      <c r="C235" s="435">
        <v>92196</v>
      </c>
      <c r="D235" s="439" t="s">
        <v>723</v>
      </c>
      <c r="E235" s="441">
        <v>1829</v>
      </c>
    </row>
    <row r="236" spans="1:5" s="150" customFormat="1" ht="20.25" customHeight="1">
      <c r="A236" s="446" t="s">
        <v>348</v>
      </c>
      <c r="B236" s="435">
        <v>3906</v>
      </c>
      <c r="C236" s="435">
        <v>195327</v>
      </c>
      <c r="D236" s="439" t="s">
        <v>723</v>
      </c>
      <c r="E236" s="442">
        <v>3771</v>
      </c>
    </row>
    <row r="237" spans="1:5" s="150" customFormat="1" ht="20.25" customHeight="1">
      <c r="A237" s="446" t="s">
        <v>349</v>
      </c>
      <c r="B237" s="435">
        <v>4762</v>
      </c>
      <c r="C237" s="435">
        <v>238075</v>
      </c>
      <c r="D237" s="439" t="s">
        <v>723</v>
      </c>
      <c r="E237" s="442">
        <v>4588</v>
      </c>
    </row>
    <row r="238" spans="1:5" s="150" customFormat="1" ht="20.25" customHeight="1">
      <c r="A238" s="446" t="s">
        <v>350</v>
      </c>
      <c r="B238" s="435">
        <v>505</v>
      </c>
      <c r="C238" s="435">
        <v>25221</v>
      </c>
      <c r="D238" s="326" t="s">
        <v>722</v>
      </c>
      <c r="E238" s="442">
        <v>514</v>
      </c>
    </row>
    <row r="239" spans="1:5" s="150" customFormat="1" ht="20.25" customHeight="1">
      <c r="A239" s="446" t="s">
        <v>351</v>
      </c>
      <c r="B239" s="443">
        <v>1153</v>
      </c>
      <c r="C239" s="443">
        <v>57630</v>
      </c>
      <c r="D239" s="439" t="s">
        <v>723</v>
      </c>
      <c r="E239" s="442">
        <v>1129</v>
      </c>
    </row>
    <row r="240" spans="1:5" s="150" customFormat="1" ht="20.25" customHeight="1">
      <c r="A240" s="446" t="s">
        <v>352</v>
      </c>
      <c r="B240" s="438">
        <v>1103</v>
      </c>
      <c r="C240" s="438">
        <v>55172</v>
      </c>
      <c r="D240" s="439" t="s">
        <v>722</v>
      </c>
      <c r="E240" s="442">
        <v>1081</v>
      </c>
    </row>
    <row r="241" spans="1:5" s="150" customFormat="1" ht="20.25" customHeight="1">
      <c r="A241" s="446" t="s">
        <v>218</v>
      </c>
      <c r="B241" s="435">
        <v>1186</v>
      </c>
      <c r="C241" s="444">
        <v>52284</v>
      </c>
      <c r="D241" s="439" t="s">
        <v>716</v>
      </c>
      <c r="E241" s="442">
        <v>1190</v>
      </c>
    </row>
    <row r="242" spans="1:5" s="150" customFormat="1" ht="20.25" customHeight="1">
      <c r="A242" s="446" t="s">
        <v>353</v>
      </c>
      <c r="B242" s="435">
        <v>806</v>
      </c>
      <c r="C242" s="435">
        <v>40252</v>
      </c>
      <c r="D242" s="439" t="s">
        <v>722</v>
      </c>
      <c r="E242" s="437">
        <v>821</v>
      </c>
    </row>
    <row r="243" spans="1:5" s="150" customFormat="1" ht="20.25" customHeight="1">
      <c r="A243" s="446" t="s">
        <v>354</v>
      </c>
      <c r="B243" s="445">
        <v>875</v>
      </c>
      <c r="C243" s="445">
        <v>43744</v>
      </c>
      <c r="D243" s="439" t="s">
        <v>722</v>
      </c>
      <c r="E243" s="437">
        <v>854</v>
      </c>
    </row>
    <row r="244" spans="1:5" s="150" customFormat="1" ht="20.25" customHeight="1">
      <c r="A244" s="446" t="s">
        <v>355</v>
      </c>
      <c r="B244" s="445">
        <v>630</v>
      </c>
      <c r="C244" s="445">
        <v>31487</v>
      </c>
      <c r="D244" s="439" t="s">
        <v>724</v>
      </c>
      <c r="E244" s="437">
        <v>630</v>
      </c>
    </row>
    <row r="245" spans="1:5" s="150" customFormat="1" ht="20.25" customHeight="1">
      <c r="A245" s="446" t="s">
        <v>356</v>
      </c>
      <c r="B245" s="445">
        <v>687</v>
      </c>
      <c r="C245" s="445">
        <v>34348</v>
      </c>
      <c r="D245" s="439" t="s">
        <v>723</v>
      </c>
      <c r="E245" s="442">
        <v>691</v>
      </c>
    </row>
    <row r="246" spans="1:5" s="150" customFormat="1" ht="20.25" customHeight="1">
      <c r="A246" s="446" t="s">
        <v>357</v>
      </c>
      <c r="B246" s="435">
        <v>1052</v>
      </c>
      <c r="C246" s="435">
        <v>52598</v>
      </c>
      <c r="D246" s="439" t="s">
        <v>722</v>
      </c>
      <c r="E246" s="442">
        <v>1044</v>
      </c>
    </row>
    <row r="247" spans="1:5" s="150" customFormat="1" ht="20.25" customHeight="1">
      <c r="A247" s="446" t="s">
        <v>358</v>
      </c>
      <c r="B247" s="435">
        <v>874</v>
      </c>
      <c r="C247" s="435">
        <v>43668</v>
      </c>
      <c r="D247" s="439" t="s">
        <v>723</v>
      </c>
      <c r="E247" s="442">
        <v>879</v>
      </c>
    </row>
    <row r="248" spans="1:5" s="150" customFormat="1" ht="20.25" customHeight="1">
      <c r="A248" s="143" t="s">
        <v>560</v>
      </c>
      <c r="B248" s="301">
        <v>2468</v>
      </c>
      <c r="C248" s="301">
        <v>493562</v>
      </c>
      <c r="D248" s="349">
        <v>5.0000000000000001E-3</v>
      </c>
      <c r="E248" s="301">
        <v>2383</v>
      </c>
    </row>
    <row r="249" spans="1:5">
      <c r="A249" s="264" t="s">
        <v>412</v>
      </c>
    </row>
  </sheetData>
  <mergeCells count="5">
    <mergeCell ref="E4:E5"/>
    <mergeCell ref="A2:E2"/>
    <mergeCell ref="C4:D4"/>
    <mergeCell ref="B4:B5"/>
    <mergeCell ref="A4:A5"/>
  </mergeCells>
  <phoneticPr fontId="4" type="noConversion"/>
  <printOptions horizontalCentered="1"/>
  <pageMargins left="0.70866141732283472" right="0.6692913385826772" top="0.65" bottom="0.70866141732283472"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dimension ref="A1:K23"/>
  <sheetViews>
    <sheetView view="pageBreakPreview" zoomScale="85" zoomScaleNormal="85" workbookViewId="0">
      <selection activeCell="I11" sqref="I11"/>
    </sheetView>
  </sheetViews>
  <sheetFormatPr defaultRowHeight="13.5"/>
  <cols>
    <col min="1" max="1" width="6.109375" style="10" customWidth="1"/>
    <col min="2" max="2" width="6.77734375" style="10" customWidth="1"/>
    <col min="3" max="3" width="10.21875" style="10" customWidth="1"/>
    <col min="4" max="4" width="10" style="10" customWidth="1"/>
    <col min="5" max="5" width="9" style="10" customWidth="1"/>
    <col min="6" max="6" width="10" style="10" customWidth="1"/>
    <col min="7" max="7" width="8.88671875" style="10"/>
    <col min="8" max="8" width="8.6640625" style="10" customWidth="1"/>
    <col min="9" max="9" width="9" style="10" customWidth="1"/>
    <col min="10" max="11" width="11" style="10" customWidth="1"/>
    <col min="12" max="16384" width="8.88671875" style="10"/>
  </cols>
  <sheetData>
    <row r="1" spans="1:11" ht="14.25" customHeight="1">
      <c r="A1" s="463"/>
      <c r="B1" s="463"/>
      <c r="J1" s="11"/>
      <c r="K1" s="11"/>
    </row>
    <row r="2" spans="1:11" s="30" customFormat="1" ht="25.5">
      <c r="A2" s="464" t="s">
        <v>289</v>
      </c>
      <c r="B2" s="464"/>
      <c r="C2" s="464"/>
      <c r="D2" s="464"/>
      <c r="E2" s="464"/>
      <c r="F2" s="464"/>
      <c r="G2" s="464"/>
      <c r="H2" s="464"/>
      <c r="I2" s="464"/>
      <c r="J2" s="464"/>
      <c r="K2" s="265"/>
    </row>
    <row r="3" spans="1:11" s="13" customFormat="1" ht="14.25">
      <c r="A3" s="465" t="s">
        <v>414</v>
      </c>
      <c r="B3" s="465"/>
      <c r="C3" s="465"/>
      <c r="D3" s="465"/>
      <c r="E3" s="465"/>
      <c r="F3" s="465"/>
      <c r="G3" s="465"/>
      <c r="H3" s="465"/>
      <c r="I3" s="465"/>
      <c r="J3" s="465"/>
      <c r="K3" s="131"/>
    </row>
    <row r="4" spans="1:11" s="13" customFormat="1" ht="14.25">
      <c r="A4" s="131"/>
      <c r="B4" s="131"/>
      <c r="C4" s="131"/>
      <c r="D4" s="131"/>
      <c r="E4" s="131"/>
      <c r="F4" s="131"/>
      <c r="G4" s="131"/>
      <c r="H4" s="131"/>
      <c r="I4" s="131"/>
      <c r="J4" s="131"/>
      <c r="K4" s="131"/>
    </row>
    <row r="5" spans="1:11" s="73" customFormat="1" ht="39" customHeight="1" thickBot="1">
      <c r="A5" s="71"/>
      <c r="B5" s="72"/>
      <c r="J5" s="72" t="s">
        <v>35</v>
      </c>
      <c r="K5" s="72"/>
    </row>
    <row r="6" spans="1:11" s="63" customFormat="1" ht="83.25" customHeight="1" thickTop="1">
      <c r="A6" s="466" t="s">
        <v>1</v>
      </c>
      <c r="B6" s="467"/>
      <c r="C6" s="180" t="s">
        <v>415</v>
      </c>
      <c r="D6" s="171" t="s">
        <v>131</v>
      </c>
      <c r="E6" s="167" t="s">
        <v>137</v>
      </c>
      <c r="F6" s="167" t="s">
        <v>138</v>
      </c>
      <c r="G6" s="167" t="s">
        <v>257</v>
      </c>
      <c r="H6" s="167" t="s">
        <v>275</v>
      </c>
      <c r="I6" s="176" t="s">
        <v>276</v>
      </c>
      <c r="J6" s="177" t="s">
        <v>416</v>
      </c>
      <c r="K6" s="266"/>
    </row>
    <row r="7" spans="1:11" s="63" customFormat="1" ht="68.25" customHeight="1">
      <c r="A7" s="469" t="s">
        <v>171</v>
      </c>
      <c r="B7" s="470"/>
      <c r="C7" s="181">
        <f>C8+C11</f>
        <v>87163</v>
      </c>
      <c r="D7" s="151">
        <f t="shared" ref="D7:J7" si="0">D8+D11</f>
        <v>33957</v>
      </c>
      <c r="E7" s="137">
        <f t="shared" si="0"/>
        <v>6466</v>
      </c>
      <c r="F7" s="137">
        <f t="shared" si="0"/>
        <v>25353</v>
      </c>
      <c r="G7" s="137">
        <f t="shared" si="0"/>
        <v>2138</v>
      </c>
      <c r="H7" s="153">
        <f t="shared" si="0"/>
        <v>248</v>
      </c>
      <c r="I7" s="152">
        <f t="shared" si="0"/>
        <v>4080</v>
      </c>
      <c r="J7" s="178">
        <f t="shared" si="0"/>
        <v>91243</v>
      </c>
      <c r="K7" s="267"/>
    </row>
    <row r="8" spans="1:11" s="64" customFormat="1" ht="71.25" customHeight="1">
      <c r="A8" s="471" t="s">
        <v>141</v>
      </c>
      <c r="B8" s="168" t="s">
        <v>143</v>
      </c>
      <c r="C8" s="70">
        <f>SUM(C9:C10)</f>
        <v>63476</v>
      </c>
      <c r="D8" s="172">
        <f t="shared" ref="D8:D13" si="1">SUM(E8:G8)</f>
        <v>26124</v>
      </c>
      <c r="E8" s="68">
        <f>SUM(E9:E10)</f>
        <v>5731</v>
      </c>
      <c r="F8" s="68">
        <f>SUM(F9:F10)</f>
        <v>18918</v>
      </c>
      <c r="G8" s="68">
        <f>SUM(G9:G10)</f>
        <v>1475</v>
      </c>
      <c r="H8" s="68">
        <f>SUM(H9:H10)</f>
        <v>183</v>
      </c>
      <c r="I8" s="68">
        <f>SUM(I9:I10)</f>
        <v>4073</v>
      </c>
      <c r="J8" s="179">
        <f t="shared" ref="J8:J13" si="2">C8+I8</f>
        <v>67549</v>
      </c>
      <c r="K8" s="268"/>
    </row>
    <row r="9" spans="1:11" s="64" customFormat="1" ht="71.25" customHeight="1">
      <c r="A9" s="471"/>
      <c r="B9" s="169" t="s">
        <v>139</v>
      </c>
      <c r="C9" s="74">
        <v>6787</v>
      </c>
      <c r="D9" s="173">
        <f t="shared" si="1"/>
        <v>3722</v>
      </c>
      <c r="E9" s="67">
        <f>SUM('2.조례'!G8,'2.조례'!H8)</f>
        <v>798</v>
      </c>
      <c r="F9" s="67">
        <f>SUM('2.조례'!I8,'2.조례'!J8)</f>
        <v>2797</v>
      </c>
      <c r="G9" s="67">
        <f>SUM('2.조례'!K8,'2.조례'!L8)</f>
        <v>127</v>
      </c>
      <c r="H9" s="184">
        <f>SUM('2.조례'!M8)</f>
        <v>19</v>
      </c>
      <c r="I9" s="165">
        <f>E9-G9-H9</f>
        <v>652</v>
      </c>
      <c r="J9" s="179">
        <f t="shared" si="2"/>
        <v>7439</v>
      </c>
      <c r="K9" s="268"/>
    </row>
    <row r="10" spans="1:11" s="64" customFormat="1" ht="71.25" customHeight="1">
      <c r="A10" s="471"/>
      <c r="B10" s="169" t="s">
        <v>140</v>
      </c>
      <c r="C10" s="74">
        <v>56689</v>
      </c>
      <c r="D10" s="173">
        <f t="shared" si="1"/>
        <v>22402</v>
      </c>
      <c r="E10" s="67">
        <f>SUM('2.조례'!G9,'2.조례'!H9)</f>
        <v>4933</v>
      </c>
      <c r="F10" s="67">
        <f>SUM('2.조례'!I9,'2.조례'!J9)</f>
        <v>16121</v>
      </c>
      <c r="G10" s="67">
        <f>SUM('2.조례'!K9,'2.조례'!L9)</f>
        <v>1348</v>
      </c>
      <c r="H10" s="184">
        <f>SUM('2.조례'!M9)</f>
        <v>164</v>
      </c>
      <c r="I10" s="67">
        <f>E10-G10-H10</f>
        <v>3421</v>
      </c>
      <c r="J10" s="179">
        <f t="shared" si="2"/>
        <v>60110</v>
      </c>
      <c r="K10" s="268"/>
    </row>
    <row r="11" spans="1:11" s="65" customFormat="1" ht="71.25" customHeight="1">
      <c r="A11" s="472" t="s">
        <v>142</v>
      </c>
      <c r="B11" s="98" t="s">
        <v>143</v>
      </c>
      <c r="C11" s="75">
        <f t="shared" ref="C11:I11" si="3">SUM(C12:C13)</f>
        <v>23687</v>
      </c>
      <c r="D11" s="174">
        <f t="shared" si="3"/>
        <v>7833</v>
      </c>
      <c r="E11" s="174">
        <f t="shared" si="3"/>
        <v>735</v>
      </c>
      <c r="F11" s="174">
        <f t="shared" si="3"/>
        <v>6435</v>
      </c>
      <c r="G11" s="174">
        <f t="shared" si="3"/>
        <v>663</v>
      </c>
      <c r="H11" s="174">
        <f t="shared" si="3"/>
        <v>65</v>
      </c>
      <c r="I11" s="174">
        <f t="shared" si="3"/>
        <v>7</v>
      </c>
      <c r="J11" s="182">
        <f>C11+I11</f>
        <v>23694</v>
      </c>
      <c r="K11" s="269"/>
    </row>
    <row r="12" spans="1:11" s="65" customFormat="1" ht="71.25" customHeight="1">
      <c r="A12" s="472"/>
      <c r="B12" s="170" t="s">
        <v>139</v>
      </c>
      <c r="C12" s="76">
        <v>2265</v>
      </c>
      <c r="D12" s="175">
        <f t="shared" si="1"/>
        <v>840</v>
      </c>
      <c r="E12" s="62">
        <f>SUM('3.규칙'!D8)</f>
        <v>67</v>
      </c>
      <c r="F12" s="62">
        <f>SUM('3.규칙'!E8)</f>
        <v>717</v>
      </c>
      <c r="G12" s="62">
        <f>SUM('3.규칙'!F8)</f>
        <v>56</v>
      </c>
      <c r="H12" s="185">
        <f>SUM('3.규칙'!G8)</f>
        <v>3</v>
      </c>
      <c r="I12" s="166">
        <f>SUM('3.규칙'!H8)</f>
        <v>8</v>
      </c>
      <c r="J12" s="182">
        <f t="shared" si="2"/>
        <v>2273</v>
      </c>
      <c r="K12" s="269"/>
    </row>
    <row r="13" spans="1:11" s="65" customFormat="1" ht="71.25" customHeight="1" thickBot="1">
      <c r="A13" s="472"/>
      <c r="B13" s="170" t="s">
        <v>140</v>
      </c>
      <c r="C13" s="77">
        <v>21422</v>
      </c>
      <c r="D13" s="175">
        <f t="shared" si="1"/>
        <v>6993</v>
      </c>
      <c r="E13" s="62">
        <f>SUM('3.규칙'!D9)</f>
        <v>668</v>
      </c>
      <c r="F13" s="62">
        <f>SUM('3.규칙'!E9)</f>
        <v>5718</v>
      </c>
      <c r="G13" s="62">
        <f>SUM('3.규칙'!F9)</f>
        <v>607</v>
      </c>
      <c r="H13" s="62">
        <f>SUM('3.규칙'!G9)</f>
        <v>62</v>
      </c>
      <c r="I13" s="62">
        <f>SUM('3.규칙'!H9)</f>
        <v>-1</v>
      </c>
      <c r="J13" s="183">
        <f t="shared" si="2"/>
        <v>21421</v>
      </c>
      <c r="K13" s="269"/>
    </row>
    <row r="14" spans="1:11" s="15" customFormat="1" ht="24.75" customHeight="1">
      <c r="A14" s="468" t="s">
        <v>287</v>
      </c>
      <c r="B14" s="468"/>
      <c r="C14" s="468"/>
      <c r="D14" s="468"/>
      <c r="E14" s="468"/>
    </row>
    <row r="15" spans="1:11" s="15" customFormat="1" ht="24.75" customHeight="1"/>
    <row r="16" spans="1:11" s="28" customFormat="1" ht="24.75" customHeight="1"/>
    <row r="17" s="15" customFormat="1" ht="24.75" customHeight="1"/>
    <row r="18" s="28" customFormat="1" ht="24.75" customHeight="1"/>
    <row r="19" s="15" customFormat="1" ht="24.75" customHeight="1"/>
    <row r="20" s="15" customFormat="1" ht="24.75" customHeight="1"/>
    <row r="21" s="28" customFormat="1" ht="24.75" customHeight="1"/>
    <row r="22" s="15" customFormat="1" ht="24.75" customHeight="1"/>
    <row r="23" s="15" customFormat="1" ht="24.75" customHeight="1"/>
  </sheetData>
  <mergeCells count="8">
    <mergeCell ref="A1:B1"/>
    <mergeCell ref="A2:J2"/>
    <mergeCell ref="A3:J3"/>
    <mergeCell ref="A6:B6"/>
    <mergeCell ref="A14:E14"/>
    <mergeCell ref="A7:B7"/>
    <mergeCell ref="A8:A10"/>
    <mergeCell ref="A11:A13"/>
  </mergeCells>
  <phoneticPr fontId="4" type="noConversion"/>
  <printOptions horizontalCentered="1"/>
  <pageMargins left="0.17" right="0.17" top="0.98425196850393704" bottom="0.98425196850393704" header="0.51181102362204722" footer="0.51181102362204722"/>
  <pageSetup paperSize="9" scale="97" orientation="portrait" r:id="rId1"/>
  <headerFooter alignWithMargins="0"/>
  <ignoredErrors>
    <ignoredError sqref="D8:D10 D12:D13" formulaRange="1"/>
  </ignoredErrors>
</worksheet>
</file>

<file path=xl/worksheets/sheet3.xml><?xml version="1.0" encoding="utf-8"?>
<worksheet xmlns="http://schemas.openxmlformats.org/spreadsheetml/2006/main" xmlns:r="http://schemas.openxmlformats.org/officeDocument/2006/relationships">
  <dimension ref="A1:S139"/>
  <sheetViews>
    <sheetView view="pageBreakPreview" zoomScaleNormal="85" zoomScaleSheetLayoutView="100" workbookViewId="0">
      <pane xSplit="1" ySplit="9" topLeftCell="B10" activePane="bottomRight" state="frozen"/>
      <selection pane="topRight" activeCell="B1" sqref="B1"/>
      <selection pane="bottomLeft" activeCell="A11" sqref="A11"/>
      <selection pane="bottomRight" activeCell="A2" sqref="A2:O2"/>
    </sheetView>
  </sheetViews>
  <sheetFormatPr defaultRowHeight="13.5"/>
  <cols>
    <col min="1" max="1" width="12.5546875" style="10" customWidth="1"/>
    <col min="2" max="2" width="10.21875" style="10" customWidth="1"/>
    <col min="3" max="5" width="10.21875" style="193" customWidth="1"/>
    <col min="6" max="6" width="8.21875" style="193" customWidth="1"/>
    <col min="7" max="8" width="8.6640625" style="10" customWidth="1"/>
    <col min="9" max="9" width="10.5546875" style="10" customWidth="1"/>
    <col min="10" max="10" width="9.77734375" style="10" customWidth="1"/>
    <col min="11" max="11" width="9.21875" style="10" customWidth="1"/>
    <col min="12" max="12" width="7.6640625" style="10" customWidth="1"/>
    <col min="13" max="13" width="6.88671875" style="10" customWidth="1"/>
    <col min="14" max="14" width="10.109375" style="193" customWidth="1"/>
    <col min="15" max="15" width="10.77734375" style="10" customWidth="1"/>
    <col min="16" max="16" width="6.6640625" style="129" customWidth="1"/>
    <col min="17" max="17" width="6.5546875" style="10" customWidth="1"/>
    <col min="18" max="18" width="7.21875" style="10" customWidth="1"/>
    <col min="19" max="19" width="7.5546875" style="10" customWidth="1"/>
    <col min="20" max="16384" width="8.88671875" style="10"/>
  </cols>
  <sheetData>
    <row r="1" spans="1:19" ht="14.25" customHeight="1">
      <c r="A1" s="69"/>
      <c r="C1" s="155"/>
      <c r="D1" s="155"/>
      <c r="E1" s="155"/>
      <c r="F1" s="155"/>
      <c r="G1" s="155"/>
      <c r="H1" s="155"/>
      <c r="I1" s="155"/>
      <c r="J1" s="155"/>
      <c r="K1" s="155"/>
      <c r="L1" s="155"/>
      <c r="M1" s="155"/>
      <c r="N1" s="155"/>
      <c r="O1" s="11"/>
      <c r="P1" s="237"/>
    </row>
    <row r="2" spans="1:19" s="30" customFormat="1" ht="19.5" customHeight="1">
      <c r="A2" s="474" t="s">
        <v>251</v>
      </c>
      <c r="B2" s="474"/>
      <c r="C2" s="474"/>
      <c r="D2" s="474"/>
      <c r="E2" s="474"/>
      <c r="F2" s="474"/>
      <c r="G2" s="474"/>
      <c r="H2" s="474"/>
      <c r="I2" s="474"/>
      <c r="J2" s="474"/>
      <c r="K2" s="474"/>
      <c r="L2" s="474"/>
      <c r="M2" s="474"/>
      <c r="N2" s="474"/>
      <c r="O2" s="474"/>
      <c r="P2" s="129"/>
    </row>
    <row r="3" spans="1:19" s="13" customFormat="1" ht="15" customHeight="1">
      <c r="A3" s="465" t="s">
        <v>414</v>
      </c>
      <c r="B3" s="465"/>
      <c r="C3" s="465"/>
      <c r="D3" s="465"/>
      <c r="E3" s="465"/>
      <c r="F3" s="465"/>
      <c r="G3" s="465"/>
      <c r="H3" s="465"/>
      <c r="I3" s="465"/>
      <c r="J3" s="465"/>
      <c r="K3" s="465"/>
      <c r="L3" s="465"/>
      <c r="M3" s="465"/>
      <c r="N3" s="465"/>
      <c r="O3" s="465"/>
      <c r="P3" s="129"/>
    </row>
    <row r="4" spans="1:19" s="28" customFormat="1" ht="15" customHeight="1" thickBot="1">
      <c r="A4" s="238"/>
      <c r="O4" s="239" t="s">
        <v>252</v>
      </c>
      <c r="P4" s="220"/>
    </row>
    <row r="5" spans="1:19" s="15" customFormat="1" ht="27" customHeight="1">
      <c r="A5" s="475" t="s">
        <v>253</v>
      </c>
      <c r="B5" s="477" t="s">
        <v>417</v>
      </c>
      <c r="C5" s="485" t="s">
        <v>254</v>
      </c>
      <c r="D5" s="486"/>
      <c r="E5" s="486"/>
      <c r="F5" s="486"/>
      <c r="G5" s="479" t="s">
        <v>255</v>
      </c>
      <c r="H5" s="480"/>
      <c r="I5" s="480" t="s">
        <v>256</v>
      </c>
      <c r="J5" s="480"/>
      <c r="K5" s="487" t="s">
        <v>291</v>
      </c>
      <c r="L5" s="488"/>
      <c r="M5" s="489"/>
      <c r="N5" s="481" t="s">
        <v>293</v>
      </c>
      <c r="O5" s="483" t="s">
        <v>418</v>
      </c>
      <c r="P5" s="130"/>
    </row>
    <row r="6" spans="1:19" s="15" customFormat="1" ht="30" customHeight="1" thickBot="1">
      <c r="A6" s="476"/>
      <c r="B6" s="478"/>
      <c r="C6" s="213" t="s">
        <v>258</v>
      </c>
      <c r="D6" s="214" t="s">
        <v>259</v>
      </c>
      <c r="E6" s="214" t="s">
        <v>260</v>
      </c>
      <c r="F6" s="381" t="s">
        <v>290</v>
      </c>
      <c r="G6" s="382" t="s">
        <v>261</v>
      </c>
      <c r="H6" s="297" t="s">
        <v>262</v>
      </c>
      <c r="I6" s="297" t="s">
        <v>261</v>
      </c>
      <c r="J6" s="297" t="s">
        <v>262</v>
      </c>
      <c r="K6" s="297" t="s">
        <v>261</v>
      </c>
      <c r="L6" s="297" t="s">
        <v>262</v>
      </c>
      <c r="M6" s="195" t="s">
        <v>292</v>
      </c>
      <c r="N6" s="482"/>
      <c r="O6" s="484"/>
      <c r="P6" s="130"/>
    </row>
    <row r="7" spans="1:19" s="57" customFormat="1" ht="18" customHeight="1" thickTop="1">
      <c r="A7" s="196" t="s">
        <v>359</v>
      </c>
      <c r="B7" s="211">
        <f>B8+B9</f>
        <v>63476</v>
      </c>
      <c r="C7" s="215">
        <f>SUM(C10,C13,C16,C19,C22,C25,C28,C31,C33,C36,C39,C42,C45,C48,C51,C54,C57)</f>
        <v>26307</v>
      </c>
      <c r="D7" s="215">
        <f>SUM(D10,D13,D16,D19,D22,D25,D28,D31,D33,D36,D39,D42,D45,D48,D51,D54,D57)</f>
        <v>21266</v>
      </c>
      <c r="E7" s="215">
        <f>SUM(E10,E13,E16,E19,E22,E25,E28,E31,E33,E36,E39,E42,E45,E48,E51,E54,E57)</f>
        <v>4858</v>
      </c>
      <c r="F7" s="278">
        <f>SUM(F10,F13,F16,F19,F22,F25,F28,F31,F33,F36,F39,F42,F45,F48,F51,F54,F57)</f>
        <v>183</v>
      </c>
      <c r="G7" s="383">
        <f>SUM(G8:G9)</f>
        <v>3573</v>
      </c>
      <c r="H7" s="295">
        <f t="shared" ref="H7:M7" si="0">SUM(H8:H9)</f>
        <v>2158</v>
      </c>
      <c r="I7" s="295">
        <f t="shared" si="0"/>
        <v>16353</v>
      </c>
      <c r="J7" s="295">
        <f t="shared" si="0"/>
        <v>2565</v>
      </c>
      <c r="K7" s="295">
        <f t="shared" si="0"/>
        <v>1340</v>
      </c>
      <c r="L7" s="296">
        <f t="shared" si="0"/>
        <v>135</v>
      </c>
      <c r="M7" s="216">
        <f t="shared" si="0"/>
        <v>183</v>
      </c>
      <c r="N7" s="216">
        <f>G7+H7-K7-L7-M7</f>
        <v>4073</v>
      </c>
      <c r="O7" s="447">
        <f>SUM(O10,O13,O16,O19,O22,O25,O28,O31,O33,O36,O39,O42,O45,O48,O51,O54,O57)</f>
        <v>67549</v>
      </c>
      <c r="P7" s="130"/>
      <c r="Q7" s="130"/>
      <c r="R7" s="130"/>
      <c r="S7" s="130"/>
    </row>
    <row r="8" spans="1:19" s="57" customFormat="1" ht="18" customHeight="1">
      <c r="A8" s="60" t="s">
        <v>360</v>
      </c>
      <c r="B8" s="212">
        <f>B11++B14+B17+B20+B23+B26+B29+B32+B34+B37+B40+B43+B46+B49+B52+B55+B58</f>
        <v>6787</v>
      </c>
      <c r="C8" s="217">
        <f t="shared" ref="C8:L8" si="1">SUM(C11,C14,C17,C20,C23,C26,C29,C32,C34,C37,C40,C43,C46,C49,C52,C55,C58)</f>
        <v>3741</v>
      </c>
      <c r="D8" s="217">
        <f t="shared" si="1"/>
        <v>2374</v>
      </c>
      <c r="E8" s="217">
        <f t="shared" si="1"/>
        <v>1348</v>
      </c>
      <c r="F8" s="218">
        <f t="shared" si="1"/>
        <v>19</v>
      </c>
      <c r="G8" s="384">
        <f t="shared" si="1"/>
        <v>236</v>
      </c>
      <c r="H8" s="217">
        <f t="shared" si="1"/>
        <v>562</v>
      </c>
      <c r="I8" s="217">
        <f t="shared" si="1"/>
        <v>2028</v>
      </c>
      <c r="J8" s="217">
        <f t="shared" si="1"/>
        <v>769</v>
      </c>
      <c r="K8" s="217">
        <f t="shared" si="1"/>
        <v>110</v>
      </c>
      <c r="L8" s="288">
        <f t="shared" si="1"/>
        <v>17</v>
      </c>
      <c r="M8" s="280">
        <f t="shared" ref="M8:O8" si="2">SUM(M11,M14,M17,M20,M23,M26,M29,M32,M34,M37,M40,M43,M46,M49,M52,M55,M58)</f>
        <v>19</v>
      </c>
      <c r="N8" s="219">
        <f t="shared" ref="N8:N58" si="3">G8+H8-K8-L8-M8</f>
        <v>652</v>
      </c>
      <c r="O8" s="385">
        <f t="shared" si="2"/>
        <v>7439</v>
      </c>
      <c r="P8" s="130"/>
      <c r="Q8" s="130"/>
      <c r="R8" s="130"/>
      <c r="S8" s="130"/>
    </row>
    <row r="9" spans="1:19" s="57" customFormat="1" ht="18" customHeight="1">
      <c r="A9" s="60" t="s">
        <v>361</v>
      </c>
      <c r="B9" s="212">
        <f>B12+B15+B18+B21+B24+B27+B30+B35+B38+B41+B44+B47+B50+B53+B56</f>
        <v>56689</v>
      </c>
      <c r="C9" s="217">
        <f t="shared" ref="C9:L9" si="4">SUM(C12,C15,C18,C21,C24,C27,C30,C35,C38,C41,C44,C47,C50,C53,C56)</f>
        <v>22566</v>
      </c>
      <c r="D9" s="217">
        <f t="shared" si="4"/>
        <v>18892</v>
      </c>
      <c r="E9" s="217">
        <f t="shared" si="4"/>
        <v>3510</v>
      </c>
      <c r="F9" s="218">
        <f t="shared" si="4"/>
        <v>164</v>
      </c>
      <c r="G9" s="384">
        <f t="shared" si="4"/>
        <v>3337</v>
      </c>
      <c r="H9" s="217">
        <f t="shared" si="4"/>
        <v>1596</v>
      </c>
      <c r="I9" s="217">
        <f t="shared" si="4"/>
        <v>14325</v>
      </c>
      <c r="J9" s="217">
        <f t="shared" si="4"/>
        <v>1796</v>
      </c>
      <c r="K9" s="217">
        <f t="shared" si="4"/>
        <v>1230</v>
      </c>
      <c r="L9" s="288">
        <f t="shared" si="4"/>
        <v>118</v>
      </c>
      <c r="M9" s="280">
        <f>SUM(M12,M15,M18,M21,M24,M27,M30,M35,M38,M41,M44,M47,M50,M53,M56)</f>
        <v>164</v>
      </c>
      <c r="N9" s="219">
        <f t="shared" si="3"/>
        <v>3421</v>
      </c>
      <c r="O9" s="385">
        <f>SUM(O12,O15,O18,O21,O24,O27,O30,O35,O38,O41,O44,O47,O50,O53,O56)</f>
        <v>60110</v>
      </c>
      <c r="P9" s="130"/>
      <c r="Q9" s="130"/>
      <c r="R9" s="130"/>
      <c r="S9" s="130"/>
    </row>
    <row r="10" spans="1:19" s="15" customFormat="1" ht="18" customHeight="1">
      <c r="A10" s="225" t="s">
        <v>362</v>
      </c>
      <c r="B10" s="225">
        <f>SUM(B11:B12)</f>
        <v>5509</v>
      </c>
      <c r="C10" s="225">
        <f>SUM(C11:C12)</f>
        <v>1776</v>
      </c>
      <c r="D10" s="225">
        <f t="shared" ref="D10:M10" si="5">SUM(D11:D12)</f>
        <v>1077</v>
      </c>
      <c r="E10" s="225">
        <f t="shared" si="5"/>
        <v>697</v>
      </c>
      <c r="F10" s="279">
        <f t="shared" si="5"/>
        <v>2</v>
      </c>
      <c r="G10" s="386">
        <f t="shared" si="5"/>
        <v>28</v>
      </c>
      <c r="H10" s="225">
        <f t="shared" si="5"/>
        <v>247</v>
      </c>
      <c r="I10" s="225">
        <f t="shared" si="5"/>
        <v>992</v>
      </c>
      <c r="J10" s="225">
        <f t="shared" si="5"/>
        <v>434</v>
      </c>
      <c r="K10" s="225">
        <f t="shared" si="5"/>
        <v>57</v>
      </c>
      <c r="L10" s="289">
        <f t="shared" si="5"/>
        <v>16</v>
      </c>
      <c r="M10" s="281">
        <f t="shared" si="5"/>
        <v>2</v>
      </c>
      <c r="N10" s="226">
        <f t="shared" si="3"/>
        <v>200</v>
      </c>
      <c r="O10" s="387">
        <f>SUM(O11:O12)</f>
        <v>5709</v>
      </c>
      <c r="P10" s="130"/>
      <c r="Q10" s="130"/>
      <c r="R10" s="130"/>
      <c r="S10" s="130"/>
    </row>
    <row r="11" spans="1:19" s="28" customFormat="1" ht="18" customHeight="1">
      <c r="A11" s="50" t="s">
        <v>122</v>
      </c>
      <c r="B11" s="50">
        <v>429</v>
      </c>
      <c r="C11" s="50">
        <f>SUM(D11:F11)</f>
        <v>252</v>
      </c>
      <c r="D11" s="50">
        <f>SUM(G11,I11,K11)</f>
        <v>59</v>
      </c>
      <c r="E11" s="50">
        <f>SUM(H11,J11,L11)</f>
        <v>193</v>
      </c>
      <c r="F11" s="230">
        <f>M11</f>
        <v>0</v>
      </c>
      <c r="G11" s="388">
        <v>11</v>
      </c>
      <c r="H11" s="50">
        <v>45</v>
      </c>
      <c r="I11" s="50">
        <v>45</v>
      </c>
      <c r="J11" s="50">
        <v>146</v>
      </c>
      <c r="K11" s="50">
        <v>3</v>
      </c>
      <c r="L11" s="290">
        <v>2</v>
      </c>
      <c r="M11" s="282"/>
      <c r="N11" s="227">
        <f t="shared" si="3"/>
        <v>51</v>
      </c>
      <c r="O11" s="389">
        <f>B11+N11</f>
        <v>480</v>
      </c>
      <c r="P11" s="220"/>
      <c r="Q11" s="220"/>
      <c r="R11" s="220"/>
      <c r="S11" s="220"/>
    </row>
    <row r="12" spans="1:19" s="28" customFormat="1" ht="18" customHeight="1">
      <c r="A12" s="229" t="s">
        <v>363</v>
      </c>
      <c r="B12" s="50">
        <v>5080</v>
      </c>
      <c r="C12" s="50">
        <f>SUM(D12:F12)</f>
        <v>1524</v>
      </c>
      <c r="D12" s="50">
        <f>SUM(G12,I12,K12)</f>
        <v>1018</v>
      </c>
      <c r="E12" s="50">
        <f>SUM(H12,J12,L12)</f>
        <v>504</v>
      </c>
      <c r="F12" s="230">
        <f>M12</f>
        <v>2</v>
      </c>
      <c r="G12" s="388">
        <v>17</v>
      </c>
      <c r="H12" s="50">
        <v>202</v>
      </c>
      <c r="I12" s="50">
        <v>947</v>
      </c>
      <c r="J12" s="50">
        <v>288</v>
      </c>
      <c r="K12" s="50">
        <v>54</v>
      </c>
      <c r="L12" s="290">
        <v>14</v>
      </c>
      <c r="M12" s="282">
        <v>2</v>
      </c>
      <c r="N12" s="227">
        <f t="shared" si="3"/>
        <v>149</v>
      </c>
      <c r="O12" s="389">
        <f>B12+N12</f>
        <v>5229</v>
      </c>
      <c r="P12" s="220"/>
      <c r="Q12" s="220"/>
      <c r="R12" s="220"/>
      <c r="S12" s="220"/>
    </row>
    <row r="13" spans="1:19" s="28" customFormat="1" ht="18" customHeight="1">
      <c r="A13" s="225" t="s">
        <v>364</v>
      </c>
      <c r="B13" s="225">
        <f>SUM(B14:B15)</f>
        <v>3312</v>
      </c>
      <c r="C13" s="225">
        <f t="shared" ref="C13:M13" si="6">SUM(C14:C15)</f>
        <v>1259</v>
      </c>
      <c r="D13" s="225">
        <f t="shared" si="6"/>
        <v>999</v>
      </c>
      <c r="E13" s="225">
        <f t="shared" si="6"/>
        <v>249</v>
      </c>
      <c r="F13" s="279">
        <f t="shared" si="6"/>
        <v>11</v>
      </c>
      <c r="G13" s="386">
        <f t="shared" si="6"/>
        <v>169</v>
      </c>
      <c r="H13" s="225">
        <f t="shared" si="6"/>
        <v>143</v>
      </c>
      <c r="I13" s="225">
        <f t="shared" si="6"/>
        <v>772</v>
      </c>
      <c r="J13" s="225">
        <f t="shared" si="6"/>
        <v>104</v>
      </c>
      <c r="K13" s="225">
        <f t="shared" si="6"/>
        <v>58</v>
      </c>
      <c r="L13" s="289">
        <f t="shared" si="6"/>
        <v>2</v>
      </c>
      <c r="M13" s="281">
        <f t="shared" si="6"/>
        <v>11</v>
      </c>
      <c r="N13" s="226">
        <f t="shared" si="3"/>
        <v>241</v>
      </c>
      <c r="O13" s="387">
        <f>B13+N13</f>
        <v>3553</v>
      </c>
      <c r="P13" s="220"/>
      <c r="Q13" s="220"/>
      <c r="R13" s="220"/>
      <c r="S13" s="220"/>
    </row>
    <row r="14" spans="1:19" s="28" customFormat="1" ht="18" customHeight="1">
      <c r="A14" s="50" t="s">
        <v>365</v>
      </c>
      <c r="B14" s="50">
        <v>421</v>
      </c>
      <c r="C14" s="50">
        <f>SUM(D14:F14)</f>
        <v>172</v>
      </c>
      <c r="D14" s="50">
        <f>SUM(G14,I14,K14)</f>
        <v>105</v>
      </c>
      <c r="E14" s="50">
        <f>SUM(H14,J14,L14)</f>
        <v>67</v>
      </c>
      <c r="F14" s="230">
        <f>M14</f>
        <v>0</v>
      </c>
      <c r="G14" s="388">
        <v>22</v>
      </c>
      <c r="H14" s="50">
        <v>37</v>
      </c>
      <c r="I14" s="50">
        <v>76</v>
      </c>
      <c r="J14" s="50">
        <v>30</v>
      </c>
      <c r="K14" s="50">
        <v>7</v>
      </c>
      <c r="L14" s="290"/>
      <c r="M14" s="282"/>
      <c r="N14" s="227">
        <f t="shared" si="3"/>
        <v>52</v>
      </c>
      <c r="O14" s="389">
        <f t="shared" ref="O14:O58" si="7">B14+N14</f>
        <v>473</v>
      </c>
      <c r="P14" s="220"/>
      <c r="Q14" s="220"/>
      <c r="R14" s="220"/>
      <c r="S14" s="220"/>
    </row>
    <row r="15" spans="1:19" s="28" customFormat="1" ht="18" customHeight="1">
      <c r="A15" s="50" t="s">
        <v>366</v>
      </c>
      <c r="B15" s="50">
        <v>2891</v>
      </c>
      <c r="C15" s="50">
        <f>SUM(D15:F15)</f>
        <v>1087</v>
      </c>
      <c r="D15" s="50">
        <f>SUM(G15,I15,K15)</f>
        <v>894</v>
      </c>
      <c r="E15" s="50">
        <f>SUM(H15,J15,L15)</f>
        <v>182</v>
      </c>
      <c r="F15" s="230">
        <f>M15</f>
        <v>11</v>
      </c>
      <c r="G15" s="388">
        <v>147</v>
      </c>
      <c r="H15" s="50">
        <v>106</v>
      </c>
      <c r="I15" s="50">
        <v>696</v>
      </c>
      <c r="J15" s="50">
        <v>74</v>
      </c>
      <c r="K15" s="50">
        <v>51</v>
      </c>
      <c r="L15" s="290">
        <v>2</v>
      </c>
      <c r="M15" s="283">
        <v>11</v>
      </c>
      <c r="N15" s="227">
        <f t="shared" si="3"/>
        <v>189</v>
      </c>
      <c r="O15" s="389">
        <f t="shared" si="7"/>
        <v>3080</v>
      </c>
      <c r="P15" s="220"/>
      <c r="Q15" s="220"/>
      <c r="R15" s="220"/>
      <c r="S15" s="220"/>
    </row>
    <row r="16" spans="1:19" s="221" customFormat="1" ht="18" customHeight="1">
      <c r="A16" s="225" t="s">
        <v>367</v>
      </c>
      <c r="B16" s="225">
        <f>SUM(B17:B18)</f>
        <v>1896</v>
      </c>
      <c r="C16" s="225">
        <f>SUM(C17:C18)</f>
        <v>752</v>
      </c>
      <c r="D16" s="225">
        <f t="shared" ref="D16:O16" si="8">SUM(D17:D18)</f>
        <v>577</v>
      </c>
      <c r="E16" s="225">
        <f t="shared" si="8"/>
        <v>166</v>
      </c>
      <c r="F16" s="279">
        <f t="shared" si="8"/>
        <v>9</v>
      </c>
      <c r="G16" s="386">
        <f t="shared" si="8"/>
        <v>104</v>
      </c>
      <c r="H16" s="225">
        <f t="shared" si="8"/>
        <v>59</v>
      </c>
      <c r="I16" s="225">
        <f t="shared" si="8"/>
        <v>447</v>
      </c>
      <c r="J16" s="225">
        <f t="shared" si="8"/>
        <v>103</v>
      </c>
      <c r="K16" s="225">
        <f t="shared" si="8"/>
        <v>26</v>
      </c>
      <c r="L16" s="289">
        <f t="shared" si="8"/>
        <v>4</v>
      </c>
      <c r="M16" s="281">
        <f t="shared" si="8"/>
        <v>9</v>
      </c>
      <c r="N16" s="226">
        <f t="shared" si="3"/>
        <v>124</v>
      </c>
      <c r="O16" s="387">
        <f t="shared" si="8"/>
        <v>2020</v>
      </c>
      <c r="P16" s="220"/>
      <c r="Q16" s="220"/>
      <c r="R16" s="220"/>
      <c r="S16" s="220"/>
    </row>
    <row r="17" spans="1:19" s="31" customFormat="1" ht="18" customHeight="1">
      <c r="A17" s="50" t="s">
        <v>368</v>
      </c>
      <c r="B17" s="50">
        <v>370</v>
      </c>
      <c r="C17" s="50">
        <f>SUM(D17:F17)</f>
        <v>172</v>
      </c>
      <c r="D17" s="50">
        <f>SUM(G17,I17,K17)</f>
        <v>119</v>
      </c>
      <c r="E17" s="50">
        <f>SUM(H17,J17,L17)</f>
        <v>53</v>
      </c>
      <c r="F17" s="230">
        <f>M17</f>
        <v>0</v>
      </c>
      <c r="G17" s="390">
        <v>17</v>
      </c>
      <c r="H17" s="231">
        <v>26</v>
      </c>
      <c r="I17" s="231">
        <v>97</v>
      </c>
      <c r="J17" s="231">
        <v>26</v>
      </c>
      <c r="K17" s="231">
        <v>5</v>
      </c>
      <c r="L17" s="291">
        <v>1</v>
      </c>
      <c r="M17" s="283"/>
      <c r="N17" s="227">
        <f t="shared" si="3"/>
        <v>37</v>
      </c>
      <c r="O17" s="389">
        <f t="shared" si="7"/>
        <v>407</v>
      </c>
      <c r="P17" s="220"/>
      <c r="Q17" s="220"/>
      <c r="R17" s="220"/>
      <c r="S17" s="220"/>
    </row>
    <row r="18" spans="1:19" s="31" customFormat="1" ht="18" customHeight="1">
      <c r="A18" s="50" t="s">
        <v>369</v>
      </c>
      <c r="B18" s="50">
        <v>1526</v>
      </c>
      <c r="C18" s="50">
        <f>SUM(D18:F18)</f>
        <v>580</v>
      </c>
      <c r="D18" s="50">
        <f>SUM(G18,I18,K18)</f>
        <v>458</v>
      </c>
      <c r="E18" s="50">
        <f>SUM(H18,J18,L18)</f>
        <v>113</v>
      </c>
      <c r="F18" s="230">
        <f>M18</f>
        <v>9</v>
      </c>
      <c r="G18" s="388">
        <v>87</v>
      </c>
      <c r="H18" s="50">
        <v>33</v>
      </c>
      <c r="I18" s="50">
        <v>350</v>
      </c>
      <c r="J18" s="50">
        <v>77</v>
      </c>
      <c r="K18" s="50">
        <v>21</v>
      </c>
      <c r="L18" s="290">
        <v>3</v>
      </c>
      <c r="M18" s="283">
        <v>9</v>
      </c>
      <c r="N18" s="227">
        <f t="shared" si="3"/>
        <v>87</v>
      </c>
      <c r="O18" s="389">
        <f t="shared" si="7"/>
        <v>1613</v>
      </c>
      <c r="P18" s="220"/>
      <c r="Q18" s="220"/>
      <c r="R18" s="220"/>
      <c r="S18" s="220"/>
    </row>
    <row r="19" spans="1:19" s="28" customFormat="1" ht="18" customHeight="1">
      <c r="A19" s="225" t="s">
        <v>370</v>
      </c>
      <c r="B19" s="225">
        <f>SUM(B20:B21)</f>
        <v>2549</v>
      </c>
      <c r="C19" s="225">
        <f t="shared" ref="C19:O19" si="9">SUM(C20:C21)</f>
        <v>1597</v>
      </c>
      <c r="D19" s="225">
        <f t="shared" si="9"/>
        <v>1339</v>
      </c>
      <c r="E19" s="225">
        <f t="shared" si="9"/>
        <v>254</v>
      </c>
      <c r="F19" s="279">
        <f t="shared" si="9"/>
        <v>4</v>
      </c>
      <c r="G19" s="386">
        <f t="shared" si="9"/>
        <v>108</v>
      </c>
      <c r="H19" s="225">
        <f t="shared" si="9"/>
        <v>103</v>
      </c>
      <c r="I19" s="225">
        <f t="shared" si="9"/>
        <v>1179</v>
      </c>
      <c r="J19" s="225">
        <f t="shared" si="9"/>
        <v>145</v>
      </c>
      <c r="K19" s="225">
        <f t="shared" si="9"/>
        <v>52</v>
      </c>
      <c r="L19" s="289">
        <f t="shared" si="9"/>
        <v>6</v>
      </c>
      <c r="M19" s="281">
        <f t="shared" si="9"/>
        <v>4</v>
      </c>
      <c r="N19" s="226">
        <f t="shared" si="3"/>
        <v>149</v>
      </c>
      <c r="O19" s="387">
        <f t="shared" si="9"/>
        <v>2698</v>
      </c>
      <c r="P19" s="220"/>
      <c r="Q19" s="220"/>
      <c r="R19" s="220"/>
      <c r="S19" s="220"/>
    </row>
    <row r="20" spans="1:19" s="28" customFormat="1" ht="18" customHeight="1">
      <c r="A20" s="50" t="s">
        <v>371</v>
      </c>
      <c r="B20" s="50">
        <v>468</v>
      </c>
      <c r="C20" s="50">
        <f>SUM(D20:F20)</f>
        <v>636</v>
      </c>
      <c r="D20" s="50">
        <f>SUM(G20,I20,K20)</f>
        <v>551</v>
      </c>
      <c r="E20" s="50">
        <f>SUM(H20,J20,L20)</f>
        <v>82</v>
      </c>
      <c r="F20" s="230">
        <f>M20</f>
        <v>3</v>
      </c>
      <c r="G20" s="388">
        <v>15</v>
      </c>
      <c r="H20" s="50">
        <v>28</v>
      </c>
      <c r="I20" s="50">
        <v>524</v>
      </c>
      <c r="J20" s="50">
        <v>51</v>
      </c>
      <c r="K20" s="50">
        <v>12</v>
      </c>
      <c r="L20" s="290">
        <v>3</v>
      </c>
      <c r="M20" s="282">
        <v>3</v>
      </c>
      <c r="N20" s="227">
        <f t="shared" si="3"/>
        <v>25</v>
      </c>
      <c r="O20" s="389">
        <f t="shared" si="7"/>
        <v>493</v>
      </c>
      <c r="P20" s="220"/>
      <c r="Q20" s="220"/>
      <c r="R20" s="220"/>
      <c r="S20" s="220"/>
    </row>
    <row r="21" spans="1:19" s="28" customFormat="1" ht="18" customHeight="1">
      <c r="A21" s="50" t="s">
        <v>372</v>
      </c>
      <c r="B21" s="50">
        <v>2081</v>
      </c>
      <c r="C21" s="50">
        <f>SUM(D21:F21)</f>
        <v>961</v>
      </c>
      <c r="D21" s="50">
        <f>SUM(G21,I21,K21)</f>
        <v>788</v>
      </c>
      <c r="E21" s="50">
        <f>SUM(H21,J21,L21)</f>
        <v>172</v>
      </c>
      <c r="F21" s="230">
        <f>M21</f>
        <v>1</v>
      </c>
      <c r="G21" s="388">
        <v>93</v>
      </c>
      <c r="H21" s="50">
        <v>75</v>
      </c>
      <c r="I21" s="50">
        <v>655</v>
      </c>
      <c r="J21" s="50">
        <v>94</v>
      </c>
      <c r="K21" s="50">
        <v>40</v>
      </c>
      <c r="L21" s="290">
        <v>3</v>
      </c>
      <c r="M21" s="283">
        <v>1</v>
      </c>
      <c r="N21" s="227">
        <f t="shared" si="3"/>
        <v>124</v>
      </c>
      <c r="O21" s="389">
        <f t="shared" si="7"/>
        <v>2205</v>
      </c>
      <c r="P21" s="220"/>
      <c r="Q21" s="220"/>
      <c r="R21" s="220"/>
      <c r="S21" s="220"/>
    </row>
    <row r="22" spans="1:19" s="28" customFormat="1" ht="18" customHeight="1">
      <c r="A22" s="225" t="s">
        <v>373</v>
      </c>
      <c r="B22" s="225">
        <f>SUM(B23:B24)</f>
        <v>1731</v>
      </c>
      <c r="C22" s="225">
        <f t="shared" ref="C22:O22" si="10">SUM(C23:C24)</f>
        <v>652</v>
      </c>
      <c r="D22" s="225">
        <f t="shared" si="10"/>
        <v>445</v>
      </c>
      <c r="E22" s="225">
        <f t="shared" si="10"/>
        <v>204</v>
      </c>
      <c r="F22" s="279">
        <f t="shared" si="10"/>
        <v>3</v>
      </c>
      <c r="G22" s="386">
        <f t="shared" si="10"/>
        <v>67</v>
      </c>
      <c r="H22" s="225">
        <f t="shared" si="10"/>
        <v>124</v>
      </c>
      <c r="I22" s="225">
        <f t="shared" si="10"/>
        <v>348</v>
      </c>
      <c r="J22" s="225">
        <f t="shared" si="10"/>
        <v>77</v>
      </c>
      <c r="K22" s="225">
        <f t="shared" si="10"/>
        <v>30</v>
      </c>
      <c r="L22" s="289">
        <f t="shared" si="10"/>
        <v>3</v>
      </c>
      <c r="M22" s="281">
        <f t="shared" si="10"/>
        <v>3</v>
      </c>
      <c r="N22" s="226">
        <f t="shared" si="3"/>
        <v>155</v>
      </c>
      <c r="O22" s="387">
        <f t="shared" si="10"/>
        <v>1886</v>
      </c>
      <c r="P22" s="220"/>
      <c r="Q22" s="220"/>
      <c r="R22" s="220"/>
      <c r="S22" s="220"/>
    </row>
    <row r="23" spans="1:19" s="28" customFormat="1" ht="18" customHeight="1">
      <c r="A23" s="50" t="s">
        <v>374</v>
      </c>
      <c r="B23" s="50">
        <v>479</v>
      </c>
      <c r="C23" s="50">
        <f>SUM(D23:F23)</f>
        <v>215</v>
      </c>
      <c r="D23" s="50">
        <f>SUM(G23,I23,K23)</f>
        <v>136</v>
      </c>
      <c r="E23" s="50">
        <f>SUM(H23,J23,L23)</f>
        <v>79</v>
      </c>
      <c r="F23" s="230">
        <f>M23</f>
        <v>0</v>
      </c>
      <c r="G23" s="388">
        <v>15</v>
      </c>
      <c r="H23" s="50">
        <v>41</v>
      </c>
      <c r="I23" s="50">
        <v>112</v>
      </c>
      <c r="J23" s="50">
        <v>36</v>
      </c>
      <c r="K23" s="50">
        <v>9</v>
      </c>
      <c r="L23" s="290">
        <v>2</v>
      </c>
      <c r="M23" s="282"/>
      <c r="N23" s="227">
        <f t="shared" si="3"/>
        <v>45</v>
      </c>
      <c r="O23" s="389">
        <f t="shared" si="7"/>
        <v>524</v>
      </c>
      <c r="P23" s="220"/>
      <c r="Q23" s="220"/>
      <c r="R23" s="220"/>
      <c r="S23" s="220"/>
    </row>
    <row r="24" spans="1:19" s="28" customFormat="1" ht="18" customHeight="1">
      <c r="A24" s="50" t="s">
        <v>375</v>
      </c>
      <c r="B24" s="50">
        <v>1252</v>
      </c>
      <c r="C24" s="50">
        <f>SUM(D24:F24)</f>
        <v>437</v>
      </c>
      <c r="D24" s="50">
        <f>SUM(G24,I24,K24)</f>
        <v>309</v>
      </c>
      <c r="E24" s="50">
        <f>SUM(H24,J24,L24)</f>
        <v>125</v>
      </c>
      <c r="F24" s="230">
        <f>M24</f>
        <v>3</v>
      </c>
      <c r="G24" s="391">
        <v>52</v>
      </c>
      <c r="H24" s="232">
        <v>83</v>
      </c>
      <c r="I24" s="232">
        <v>236</v>
      </c>
      <c r="J24" s="232">
        <v>41</v>
      </c>
      <c r="K24" s="232">
        <v>21</v>
      </c>
      <c r="L24" s="292">
        <v>1</v>
      </c>
      <c r="M24" s="284">
        <v>3</v>
      </c>
      <c r="N24" s="227">
        <f t="shared" si="3"/>
        <v>110</v>
      </c>
      <c r="O24" s="389">
        <f t="shared" si="7"/>
        <v>1362</v>
      </c>
      <c r="P24" s="220"/>
      <c r="Q24" s="220"/>
      <c r="R24" s="220"/>
      <c r="S24" s="220"/>
    </row>
    <row r="25" spans="1:19" s="28" customFormat="1" ht="18" customHeight="1">
      <c r="A25" s="225" t="s">
        <v>376</v>
      </c>
      <c r="B25" s="225">
        <f>SUM(B26:B27)</f>
        <v>1425</v>
      </c>
      <c r="C25" s="225">
        <f t="shared" ref="C25:O25" si="11">SUM(C26:C27)</f>
        <v>614</v>
      </c>
      <c r="D25" s="225">
        <f t="shared" si="11"/>
        <v>378</v>
      </c>
      <c r="E25" s="225">
        <f t="shared" si="11"/>
        <v>235</v>
      </c>
      <c r="F25" s="279">
        <f t="shared" si="11"/>
        <v>1</v>
      </c>
      <c r="G25" s="386">
        <f t="shared" si="11"/>
        <v>49</v>
      </c>
      <c r="H25" s="225">
        <f t="shared" si="11"/>
        <v>120</v>
      </c>
      <c r="I25" s="225">
        <f t="shared" si="11"/>
        <v>302</v>
      </c>
      <c r="J25" s="225">
        <f t="shared" si="11"/>
        <v>106</v>
      </c>
      <c r="K25" s="225">
        <f t="shared" si="11"/>
        <v>27</v>
      </c>
      <c r="L25" s="289">
        <f t="shared" si="11"/>
        <v>9</v>
      </c>
      <c r="M25" s="281">
        <f t="shared" si="11"/>
        <v>1</v>
      </c>
      <c r="N25" s="226">
        <f t="shared" si="3"/>
        <v>132</v>
      </c>
      <c r="O25" s="387">
        <f t="shared" si="11"/>
        <v>1557</v>
      </c>
      <c r="P25" s="220"/>
      <c r="Q25" s="220"/>
      <c r="R25" s="220"/>
      <c r="S25" s="220"/>
    </row>
    <row r="26" spans="1:19" s="28" customFormat="1" ht="18" customHeight="1">
      <c r="A26" s="50" t="s">
        <v>377</v>
      </c>
      <c r="B26" s="50">
        <v>393</v>
      </c>
      <c r="C26" s="50">
        <f>SUM(D26:F26)</f>
        <v>231</v>
      </c>
      <c r="D26" s="50">
        <f>SUM(G26,I26,K26)</f>
        <v>142</v>
      </c>
      <c r="E26" s="50">
        <f>SUM(H26,J26,L26)</f>
        <v>88</v>
      </c>
      <c r="F26" s="230">
        <f>M26</f>
        <v>1</v>
      </c>
      <c r="G26" s="390">
        <v>11</v>
      </c>
      <c r="H26" s="231">
        <v>34</v>
      </c>
      <c r="I26" s="231">
        <v>120</v>
      </c>
      <c r="J26" s="231">
        <v>53</v>
      </c>
      <c r="K26" s="231">
        <v>11</v>
      </c>
      <c r="L26" s="291">
        <v>1</v>
      </c>
      <c r="M26" s="283">
        <v>1</v>
      </c>
      <c r="N26" s="227">
        <f t="shared" si="3"/>
        <v>32</v>
      </c>
      <c r="O26" s="389">
        <f t="shared" si="7"/>
        <v>425</v>
      </c>
      <c r="P26" s="220"/>
      <c r="Q26" s="220"/>
      <c r="R26" s="220"/>
      <c r="S26" s="220"/>
    </row>
    <row r="27" spans="1:19" s="28" customFormat="1" ht="18" customHeight="1">
      <c r="A27" s="50" t="s">
        <v>378</v>
      </c>
      <c r="B27" s="50">
        <v>1032</v>
      </c>
      <c r="C27" s="50">
        <f>SUM(D27:F27)</f>
        <v>383</v>
      </c>
      <c r="D27" s="50">
        <f>SUM(G27,I27,K27)</f>
        <v>236</v>
      </c>
      <c r="E27" s="50">
        <f>SUM(H27,J27,L27)</f>
        <v>147</v>
      </c>
      <c r="F27" s="230">
        <f>M27</f>
        <v>0</v>
      </c>
      <c r="G27" s="388">
        <v>38</v>
      </c>
      <c r="H27" s="50">
        <v>86</v>
      </c>
      <c r="I27" s="50">
        <v>182</v>
      </c>
      <c r="J27" s="50">
        <v>53</v>
      </c>
      <c r="K27" s="50">
        <v>16</v>
      </c>
      <c r="L27" s="290">
        <v>8</v>
      </c>
      <c r="M27" s="283"/>
      <c r="N27" s="227">
        <f t="shared" si="3"/>
        <v>100</v>
      </c>
      <c r="O27" s="389">
        <f t="shared" si="7"/>
        <v>1132</v>
      </c>
      <c r="P27" s="220"/>
      <c r="Q27" s="220"/>
      <c r="R27" s="220"/>
      <c r="S27" s="220"/>
    </row>
    <row r="28" spans="1:19" s="28" customFormat="1" ht="18" customHeight="1">
      <c r="A28" s="225" t="s">
        <v>379</v>
      </c>
      <c r="B28" s="225">
        <f>SUM(B29:B30)</f>
        <v>1339</v>
      </c>
      <c r="C28" s="225">
        <f t="shared" ref="C28:O28" si="12">SUM(C29:C30)</f>
        <v>429</v>
      </c>
      <c r="D28" s="225">
        <f t="shared" si="12"/>
        <v>357</v>
      </c>
      <c r="E28" s="225">
        <f t="shared" si="12"/>
        <v>72</v>
      </c>
      <c r="F28" s="279">
        <f t="shared" si="12"/>
        <v>0</v>
      </c>
      <c r="G28" s="386">
        <f t="shared" si="12"/>
        <v>56</v>
      </c>
      <c r="H28" s="225">
        <f t="shared" si="12"/>
        <v>36</v>
      </c>
      <c r="I28" s="225">
        <f t="shared" si="12"/>
        <v>279</v>
      </c>
      <c r="J28" s="225">
        <f t="shared" si="12"/>
        <v>36</v>
      </c>
      <c r="K28" s="225">
        <f t="shared" si="12"/>
        <v>22</v>
      </c>
      <c r="L28" s="289">
        <f t="shared" si="12"/>
        <v>0</v>
      </c>
      <c r="M28" s="281">
        <f t="shared" si="12"/>
        <v>0</v>
      </c>
      <c r="N28" s="226">
        <f t="shared" si="3"/>
        <v>70</v>
      </c>
      <c r="O28" s="387">
        <f t="shared" si="12"/>
        <v>1409</v>
      </c>
      <c r="P28" s="220"/>
      <c r="Q28" s="220"/>
      <c r="R28" s="220"/>
      <c r="S28" s="220"/>
    </row>
    <row r="29" spans="1:19" s="28" customFormat="1" ht="18" customHeight="1">
      <c r="A29" s="50" t="s">
        <v>380</v>
      </c>
      <c r="B29" s="50">
        <v>310</v>
      </c>
      <c r="C29" s="50">
        <f>SUM(D29:F29)</f>
        <v>92</v>
      </c>
      <c r="D29" s="50">
        <f>SUM(G29,I29,K29)</f>
        <v>76</v>
      </c>
      <c r="E29" s="50">
        <f>SUM(H29,J29,L29)</f>
        <v>16</v>
      </c>
      <c r="F29" s="230">
        <f>M29</f>
        <v>0</v>
      </c>
      <c r="G29" s="388">
        <v>11</v>
      </c>
      <c r="H29" s="50">
        <v>9</v>
      </c>
      <c r="I29" s="50">
        <v>61</v>
      </c>
      <c r="J29" s="50">
        <v>7</v>
      </c>
      <c r="K29" s="50">
        <v>4</v>
      </c>
      <c r="L29" s="290"/>
      <c r="M29" s="282"/>
      <c r="N29" s="227">
        <f t="shared" si="3"/>
        <v>16</v>
      </c>
      <c r="O29" s="389">
        <f t="shared" si="7"/>
        <v>326</v>
      </c>
      <c r="P29" s="220"/>
      <c r="Q29" s="220"/>
      <c r="R29" s="220"/>
      <c r="S29" s="220"/>
    </row>
    <row r="30" spans="1:19" s="28" customFormat="1" ht="18" customHeight="1">
      <c r="A30" s="50" t="s">
        <v>381</v>
      </c>
      <c r="B30" s="50">
        <v>1029</v>
      </c>
      <c r="C30" s="50">
        <f>SUM(D30:F30)</f>
        <v>337</v>
      </c>
      <c r="D30" s="50">
        <f>SUM(G30,I30,K30)</f>
        <v>281</v>
      </c>
      <c r="E30" s="50">
        <f>SUM(H30,J30,L30)</f>
        <v>56</v>
      </c>
      <c r="F30" s="230">
        <f>M30</f>
        <v>0</v>
      </c>
      <c r="G30" s="388">
        <v>45</v>
      </c>
      <c r="H30" s="50">
        <v>27</v>
      </c>
      <c r="I30" s="50">
        <v>218</v>
      </c>
      <c r="J30" s="50">
        <v>29</v>
      </c>
      <c r="K30" s="50">
        <v>18</v>
      </c>
      <c r="L30" s="293"/>
      <c r="M30" s="285"/>
      <c r="N30" s="227">
        <f t="shared" si="3"/>
        <v>54</v>
      </c>
      <c r="O30" s="389">
        <f t="shared" si="7"/>
        <v>1083</v>
      </c>
      <c r="P30" s="220"/>
      <c r="Q30" s="220"/>
      <c r="R30" s="220"/>
      <c r="S30" s="220"/>
    </row>
    <row r="31" spans="1:19" s="28" customFormat="1" ht="18" customHeight="1">
      <c r="A31" s="225" t="s">
        <v>382</v>
      </c>
      <c r="B31" s="225">
        <f>B32</f>
        <v>371</v>
      </c>
      <c r="C31" s="225">
        <f t="shared" ref="C31:O31" si="13">C32</f>
        <v>219</v>
      </c>
      <c r="D31" s="225">
        <f t="shared" si="13"/>
        <v>172</v>
      </c>
      <c r="E31" s="225">
        <f t="shared" si="13"/>
        <v>47</v>
      </c>
      <c r="F31" s="279">
        <f t="shared" si="13"/>
        <v>0</v>
      </c>
      <c r="G31" s="386">
        <f t="shared" si="13"/>
        <v>12</v>
      </c>
      <c r="H31" s="225">
        <f t="shared" si="13"/>
        <v>13</v>
      </c>
      <c r="I31" s="225">
        <f t="shared" si="13"/>
        <v>154</v>
      </c>
      <c r="J31" s="225">
        <f t="shared" si="13"/>
        <v>30</v>
      </c>
      <c r="K31" s="225">
        <f t="shared" si="13"/>
        <v>6</v>
      </c>
      <c r="L31" s="289">
        <f t="shared" si="13"/>
        <v>4</v>
      </c>
      <c r="M31" s="281">
        <f t="shared" si="13"/>
        <v>0</v>
      </c>
      <c r="N31" s="226">
        <f t="shared" si="3"/>
        <v>15</v>
      </c>
      <c r="O31" s="387">
        <f t="shared" si="13"/>
        <v>386</v>
      </c>
      <c r="P31" s="220"/>
      <c r="Q31" s="220"/>
      <c r="R31" s="220"/>
      <c r="S31" s="220"/>
    </row>
    <row r="32" spans="1:19" s="28" customFormat="1" ht="18" customHeight="1">
      <c r="A32" s="233" t="s">
        <v>383</v>
      </c>
      <c r="B32" s="50">
        <v>371</v>
      </c>
      <c r="C32" s="50">
        <f>SUM(D32:F32)</f>
        <v>219</v>
      </c>
      <c r="D32" s="50">
        <f>SUM(G32,I32,K32)</f>
        <v>172</v>
      </c>
      <c r="E32" s="50">
        <f>SUM(H32,J32,L32)</f>
        <v>47</v>
      </c>
      <c r="F32" s="230">
        <f>M32</f>
        <v>0</v>
      </c>
      <c r="G32" s="388">
        <v>12</v>
      </c>
      <c r="H32" s="50">
        <v>13</v>
      </c>
      <c r="I32" s="50">
        <v>154</v>
      </c>
      <c r="J32" s="50">
        <v>30</v>
      </c>
      <c r="K32" s="50">
        <v>6</v>
      </c>
      <c r="L32" s="290">
        <v>4</v>
      </c>
      <c r="M32" s="282"/>
      <c r="N32" s="227">
        <f t="shared" si="3"/>
        <v>15</v>
      </c>
      <c r="O32" s="389">
        <f t="shared" si="7"/>
        <v>386</v>
      </c>
      <c r="P32" s="220"/>
      <c r="Q32" s="220"/>
      <c r="R32" s="220"/>
      <c r="S32" s="220"/>
    </row>
    <row r="33" spans="1:19" s="28" customFormat="1" ht="18" customHeight="1">
      <c r="A33" s="225" t="s">
        <v>384</v>
      </c>
      <c r="B33" s="225">
        <f>SUM(B34:B35)</f>
        <v>9707</v>
      </c>
      <c r="C33" s="225">
        <f t="shared" ref="C33:O33" si="14">SUM(C34:C35)</f>
        <v>4062</v>
      </c>
      <c r="D33" s="225">
        <f t="shared" si="14"/>
        <v>3116</v>
      </c>
      <c r="E33" s="225">
        <f t="shared" si="14"/>
        <v>880</v>
      </c>
      <c r="F33" s="279">
        <f t="shared" si="14"/>
        <v>66</v>
      </c>
      <c r="G33" s="386">
        <f t="shared" si="14"/>
        <v>473</v>
      </c>
      <c r="H33" s="225">
        <f t="shared" si="14"/>
        <v>457</v>
      </c>
      <c r="I33" s="225">
        <f t="shared" si="14"/>
        <v>2402</v>
      </c>
      <c r="J33" s="225">
        <f t="shared" si="14"/>
        <v>408</v>
      </c>
      <c r="K33" s="225">
        <f t="shared" si="14"/>
        <v>241</v>
      </c>
      <c r="L33" s="289">
        <f t="shared" si="14"/>
        <v>15</v>
      </c>
      <c r="M33" s="281">
        <f t="shared" si="14"/>
        <v>66</v>
      </c>
      <c r="N33" s="226">
        <f t="shared" si="3"/>
        <v>608</v>
      </c>
      <c r="O33" s="387">
        <f t="shared" si="14"/>
        <v>10315</v>
      </c>
      <c r="P33" s="220"/>
      <c r="Q33" s="220"/>
      <c r="R33" s="220"/>
      <c r="S33" s="220"/>
    </row>
    <row r="34" spans="1:19" s="28" customFormat="1" ht="18" customHeight="1">
      <c r="A34" s="50" t="s">
        <v>385</v>
      </c>
      <c r="B34" s="50">
        <v>480</v>
      </c>
      <c r="C34" s="50">
        <f>SUM(D34:F34)</f>
        <v>266</v>
      </c>
      <c r="D34" s="50">
        <f>SUM(G34,I34,K34)</f>
        <v>44</v>
      </c>
      <c r="E34" s="50">
        <f>SUM(H34,J34,L34)</f>
        <v>209</v>
      </c>
      <c r="F34" s="230">
        <f>M34</f>
        <v>13</v>
      </c>
      <c r="G34" s="391">
        <v>11</v>
      </c>
      <c r="H34" s="232">
        <v>75</v>
      </c>
      <c r="I34" s="232">
        <v>33</v>
      </c>
      <c r="J34" s="232">
        <v>133</v>
      </c>
      <c r="K34" s="232"/>
      <c r="L34" s="292">
        <v>1</v>
      </c>
      <c r="M34" s="286">
        <v>13</v>
      </c>
      <c r="N34" s="227">
        <f t="shared" si="3"/>
        <v>72</v>
      </c>
      <c r="O34" s="389">
        <f t="shared" si="7"/>
        <v>552</v>
      </c>
      <c r="P34" s="220"/>
      <c r="Q34" s="220"/>
      <c r="R34" s="220"/>
      <c r="S34" s="220"/>
    </row>
    <row r="35" spans="1:19" s="28" customFormat="1" ht="18" customHeight="1">
      <c r="A35" s="50" t="s">
        <v>386</v>
      </c>
      <c r="B35" s="50">
        <v>9227</v>
      </c>
      <c r="C35" s="50">
        <f>SUM(D35:F35)</f>
        <v>3796</v>
      </c>
      <c r="D35" s="50">
        <f>SUM(G35,I35,K35)</f>
        <v>3072</v>
      </c>
      <c r="E35" s="50">
        <f>SUM(H35,J35,L35)</f>
        <v>671</v>
      </c>
      <c r="F35" s="230">
        <f>M35</f>
        <v>53</v>
      </c>
      <c r="G35" s="388">
        <v>462</v>
      </c>
      <c r="H35" s="50">
        <v>382</v>
      </c>
      <c r="I35" s="50">
        <v>2369</v>
      </c>
      <c r="J35" s="50">
        <v>275</v>
      </c>
      <c r="K35" s="50">
        <v>241</v>
      </c>
      <c r="L35" s="290">
        <v>14</v>
      </c>
      <c r="M35" s="283">
        <v>53</v>
      </c>
      <c r="N35" s="227">
        <f t="shared" si="3"/>
        <v>536</v>
      </c>
      <c r="O35" s="389">
        <f t="shared" si="7"/>
        <v>9763</v>
      </c>
      <c r="P35" s="220"/>
      <c r="Q35" s="220"/>
      <c r="R35" s="220"/>
      <c r="S35" s="220"/>
    </row>
    <row r="36" spans="1:19" s="28" customFormat="1" ht="18" customHeight="1">
      <c r="A36" s="225" t="s">
        <v>387</v>
      </c>
      <c r="B36" s="225">
        <f>SUM(B37:B38)</f>
        <v>5205</v>
      </c>
      <c r="C36" s="225">
        <f>SUM(C37:C38)</f>
        <v>1858</v>
      </c>
      <c r="D36" s="225">
        <f t="shared" ref="D36:O36" si="15">SUM(D37:D38)</f>
        <v>1634</v>
      </c>
      <c r="E36" s="225">
        <f t="shared" si="15"/>
        <v>199</v>
      </c>
      <c r="F36" s="279">
        <f t="shared" si="15"/>
        <v>25</v>
      </c>
      <c r="G36" s="386">
        <f t="shared" si="15"/>
        <v>367</v>
      </c>
      <c r="H36" s="225">
        <f t="shared" si="15"/>
        <v>79</v>
      </c>
      <c r="I36" s="225">
        <f t="shared" si="15"/>
        <v>1171</v>
      </c>
      <c r="J36" s="225">
        <f t="shared" si="15"/>
        <v>117</v>
      </c>
      <c r="K36" s="225">
        <f t="shared" si="15"/>
        <v>96</v>
      </c>
      <c r="L36" s="289">
        <f t="shared" si="15"/>
        <v>3</v>
      </c>
      <c r="M36" s="281">
        <f t="shared" si="15"/>
        <v>25</v>
      </c>
      <c r="N36" s="226">
        <f t="shared" si="3"/>
        <v>322</v>
      </c>
      <c r="O36" s="387">
        <f t="shared" si="15"/>
        <v>5527</v>
      </c>
      <c r="P36" s="220"/>
      <c r="Q36" s="220"/>
      <c r="R36" s="220"/>
      <c r="S36" s="220"/>
    </row>
    <row r="37" spans="1:19" s="28" customFormat="1" ht="18" customHeight="1">
      <c r="A37" s="50" t="s">
        <v>388</v>
      </c>
      <c r="B37" s="50">
        <v>359</v>
      </c>
      <c r="C37" s="50">
        <f>SUM(D37:F37)</f>
        <v>257</v>
      </c>
      <c r="D37" s="50">
        <f>SUM(G37,I37,K37)</f>
        <v>190</v>
      </c>
      <c r="E37" s="50">
        <f>SUM(H37,J37,L37)</f>
        <v>66</v>
      </c>
      <c r="F37" s="230">
        <f>M37</f>
        <v>1</v>
      </c>
      <c r="G37" s="388">
        <v>23</v>
      </c>
      <c r="H37" s="50">
        <v>34</v>
      </c>
      <c r="I37" s="50">
        <v>161</v>
      </c>
      <c r="J37" s="50">
        <v>32</v>
      </c>
      <c r="K37" s="50">
        <v>6</v>
      </c>
      <c r="L37" s="290"/>
      <c r="M37" s="282">
        <v>1</v>
      </c>
      <c r="N37" s="227">
        <f t="shared" si="3"/>
        <v>50</v>
      </c>
      <c r="O37" s="389">
        <f t="shared" si="7"/>
        <v>409</v>
      </c>
      <c r="P37" s="220"/>
      <c r="Q37" s="220"/>
      <c r="R37" s="220"/>
      <c r="S37" s="220"/>
    </row>
    <row r="38" spans="1:19" s="28" customFormat="1" ht="18" customHeight="1">
      <c r="A38" s="50" t="s">
        <v>389</v>
      </c>
      <c r="B38" s="50">
        <v>4846</v>
      </c>
      <c r="C38" s="50">
        <f>SUM(D38:F38)</f>
        <v>1601</v>
      </c>
      <c r="D38" s="50">
        <f>SUM(G38,I38,K38)</f>
        <v>1444</v>
      </c>
      <c r="E38" s="50">
        <f>SUM(H38,J38,L38)</f>
        <v>133</v>
      </c>
      <c r="F38" s="230">
        <f>M38</f>
        <v>24</v>
      </c>
      <c r="G38" s="388">
        <v>344</v>
      </c>
      <c r="H38" s="50">
        <v>45</v>
      </c>
      <c r="I38" s="50">
        <v>1010</v>
      </c>
      <c r="J38" s="50">
        <v>85</v>
      </c>
      <c r="K38" s="50">
        <v>90</v>
      </c>
      <c r="L38" s="290">
        <v>3</v>
      </c>
      <c r="M38" s="283">
        <v>24</v>
      </c>
      <c r="N38" s="227">
        <f t="shared" si="3"/>
        <v>272</v>
      </c>
      <c r="O38" s="389">
        <f t="shared" si="7"/>
        <v>5118</v>
      </c>
      <c r="P38" s="220"/>
      <c r="Q38" s="220"/>
      <c r="R38" s="220"/>
      <c r="S38" s="220"/>
    </row>
    <row r="39" spans="1:19" s="24" customFormat="1" ht="18" customHeight="1">
      <c r="A39" s="236" t="s">
        <v>390</v>
      </c>
      <c r="B39" s="225">
        <f>SUM(B40:B41)</f>
        <v>3422</v>
      </c>
      <c r="C39" s="225">
        <f>SUM(C40:C41)</f>
        <v>1374</v>
      </c>
      <c r="D39" s="225">
        <f t="shared" ref="D39:O39" si="16">SUM(D40:D41)</f>
        <v>1123</v>
      </c>
      <c r="E39" s="225">
        <f t="shared" si="16"/>
        <v>248</v>
      </c>
      <c r="F39" s="279">
        <f t="shared" si="16"/>
        <v>3</v>
      </c>
      <c r="G39" s="386">
        <f t="shared" si="16"/>
        <v>188</v>
      </c>
      <c r="H39" s="225">
        <f t="shared" si="16"/>
        <v>74</v>
      </c>
      <c r="I39" s="225">
        <f t="shared" si="16"/>
        <v>870</v>
      </c>
      <c r="J39" s="225">
        <f t="shared" si="16"/>
        <v>161</v>
      </c>
      <c r="K39" s="225">
        <f t="shared" si="16"/>
        <v>65</v>
      </c>
      <c r="L39" s="289">
        <f t="shared" si="16"/>
        <v>13</v>
      </c>
      <c r="M39" s="281">
        <f t="shared" si="16"/>
        <v>3</v>
      </c>
      <c r="N39" s="226">
        <f t="shared" si="3"/>
        <v>181</v>
      </c>
      <c r="O39" s="387">
        <f t="shared" si="16"/>
        <v>3603</v>
      </c>
      <c r="P39" s="220"/>
      <c r="Q39" s="220"/>
      <c r="R39" s="220"/>
      <c r="S39" s="220"/>
    </row>
    <row r="40" spans="1:19" s="24" customFormat="1" ht="18" customHeight="1">
      <c r="A40" s="234" t="s">
        <v>391</v>
      </c>
      <c r="B40" s="50">
        <v>307</v>
      </c>
      <c r="C40" s="50">
        <f>SUM(D40:F40)</f>
        <v>107</v>
      </c>
      <c r="D40" s="50">
        <f>SUM(G40,I40,K40)</f>
        <v>56</v>
      </c>
      <c r="E40" s="50">
        <f>SUM(H40,J40,L40)</f>
        <v>51</v>
      </c>
      <c r="F40" s="230">
        <f>M40</f>
        <v>0</v>
      </c>
      <c r="G40" s="391">
        <v>8</v>
      </c>
      <c r="H40" s="232">
        <v>11</v>
      </c>
      <c r="I40" s="232">
        <v>43</v>
      </c>
      <c r="J40" s="232">
        <v>40</v>
      </c>
      <c r="K40" s="232">
        <v>5</v>
      </c>
      <c r="L40" s="292"/>
      <c r="M40" s="286"/>
      <c r="N40" s="227">
        <f t="shared" si="3"/>
        <v>14</v>
      </c>
      <c r="O40" s="389">
        <f t="shared" si="7"/>
        <v>321</v>
      </c>
      <c r="P40" s="220"/>
      <c r="Q40" s="220"/>
      <c r="R40" s="220"/>
      <c r="S40" s="220"/>
    </row>
    <row r="41" spans="1:19" s="24" customFormat="1" ht="18" customHeight="1">
      <c r="A41" s="234" t="s">
        <v>392</v>
      </c>
      <c r="B41" s="50">
        <v>3115</v>
      </c>
      <c r="C41" s="50">
        <f>SUM(D41:F41)</f>
        <v>1267</v>
      </c>
      <c r="D41" s="50">
        <f>SUM(G41,I41,K41)</f>
        <v>1067</v>
      </c>
      <c r="E41" s="50">
        <f>SUM(H41,J41,L41)</f>
        <v>197</v>
      </c>
      <c r="F41" s="230">
        <f>M41</f>
        <v>3</v>
      </c>
      <c r="G41" s="388">
        <v>180</v>
      </c>
      <c r="H41" s="50">
        <v>63</v>
      </c>
      <c r="I41" s="50">
        <v>827</v>
      </c>
      <c r="J41" s="50">
        <v>121</v>
      </c>
      <c r="K41" s="50">
        <v>60</v>
      </c>
      <c r="L41" s="290">
        <v>13</v>
      </c>
      <c r="M41" s="283">
        <v>3</v>
      </c>
      <c r="N41" s="227">
        <f t="shared" si="3"/>
        <v>167</v>
      </c>
      <c r="O41" s="389">
        <f t="shared" si="7"/>
        <v>3282</v>
      </c>
      <c r="P41" s="220"/>
      <c r="Q41" s="220"/>
      <c r="R41" s="220"/>
      <c r="S41" s="220"/>
    </row>
    <row r="42" spans="1:19" s="28" customFormat="1" ht="18" customHeight="1">
      <c r="A42" s="225" t="s">
        <v>393</v>
      </c>
      <c r="B42" s="225">
        <f>SUM(B43:B44)</f>
        <v>4619</v>
      </c>
      <c r="C42" s="225">
        <f t="shared" ref="C42:O42" si="17">SUM(C43:C44)</f>
        <v>2319</v>
      </c>
      <c r="D42" s="225">
        <f t="shared" si="17"/>
        <v>1998</v>
      </c>
      <c r="E42" s="225">
        <f t="shared" si="17"/>
        <v>315</v>
      </c>
      <c r="F42" s="279">
        <f t="shared" si="17"/>
        <v>6</v>
      </c>
      <c r="G42" s="386">
        <f t="shared" si="17"/>
        <v>322</v>
      </c>
      <c r="H42" s="225">
        <f t="shared" si="17"/>
        <v>133</v>
      </c>
      <c r="I42" s="225">
        <f t="shared" si="17"/>
        <v>1567</v>
      </c>
      <c r="J42" s="225">
        <f t="shared" si="17"/>
        <v>176</v>
      </c>
      <c r="K42" s="225">
        <f t="shared" si="17"/>
        <v>109</v>
      </c>
      <c r="L42" s="289">
        <f t="shared" si="17"/>
        <v>6</v>
      </c>
      <c r="M42" s="281">
        <f t="shared" si="17"/>
        <v>6</v>
      </c>
      <c r="N42" s="226">
        <f t="shared" si="3"/>
        <v>334</v>
      </c>
      <c r="O42" s="387">
        <f t="shared" si="17"/>
        <v>4953</v>
      </c>
      <c r="P42" s="220"/>
      <c r="Q42" s="220"/>
      <c r="R42" s="220"/>
      <c r="S42" s="220"/>
    </row>
    <row r="43" spans="1:19" s="28" customFormat="1" ht="18" customHeight="1">
      <c r="A43" s="50" t="s">
        <v>394</v>
      </c>
      <c r="B43" s="50">
        <v>352</v>
      </c>
      <c r="C43" s="50">
        <f>SUM(D43:F43)</f>
        <v>208</v>
      </c>
      <c r="D43" s="50">
        <f>SUM(G43,I43,K43)</f>
        <v>163</v>
      </c>
      <c r="E43" s="50">
        <f>SUM(H43,J43,L43)</f>
        <v>45</v>
      </c>
      <c r="F43" s="230">
        <f>M43</f>
        <v>0</v>
      </c>
      <c r="G43" s="391">
        <v>11</v>
      </c>
      <c r="H43" s="232">
        <v>23</v>
      </c>
      <c r="I43" s="232">
        <v>144</v>
      </c>
      <c r="J43" s="232">
        <v>22</v>
      </c>
      <c r="K43" s="232">
        <v>8</v>
      </c>
      <c r="L43" s="292"/>
      <c r="M43" s="286"/>
      <c r="N43" s="227">
        <f t="shared" si="3"/>
        <v>26</v>
      </c>
      <c r="O43" s="389">
        <f t="shared" si="7"/>
        <v>378</v>
      </c>
      <c r="P43" s="220"/>
      <c r="Q43" s="220"/>
      <c r="R43" s="220"/>
      <c r="S43" s="220"/>
    </row>
    <row r="44" spans="1:19" s="28" customFormat="1" ht="18" customHeight="1">
      <c r="A44" s="50" t="s">
        <v>395</v>
      </c>
      <c r="B44" s="50">
        <v>4267</v>
      </c>
      <c r="C44" s="50">
        <f>SUM(D44:F44)</f>
        <v>2111</v>
      </c>
      <c r="D44" s="50">
        <f>SUM(G44,I44,K44)</f>
        <v>1835</v>
      </c>
      <c r="E44" s="50">
        <f>SUM(H44,J44,L44)</f>
        <v>270</v>
      </c>
      <c r="F44" s="230">
        <f>M44</f>
        <v>6</v>
      </c>
      <c r="G44" s="388">
        <v>311</v>
      </c>
      <c r="H44" s="50">
        <v>110</v>
      </c>
      <c r="I44" s="50">
        <v>1423</v>
      </c>
      <c r="J44" s="50">
        <v>154</v>
      </c>
      <c r="K44" s="50">
        <v>101</v>
      </c>
      <c r="L44" s="290">
        <v>6</v>
      </c>
      <c r="M44" s="283">
        <v>6</v>
      </c>
      <c r="N44" s="227">
        <f t="shared" si="3"/>
        <v>308</v>
      </c>
      <c r="O44" s="389">
        <f t="shared" si="7"/>
        <v>4575</v>
      </c>
      <c r="P44" s="220"/>
      <c r="Q44" s="220"/>
      <c r="R44" s="220"/>
      <c r="S44" s="220"/>
    </row>
    <row r="45" spans="1:19" s="28" customFormat="1" ht="18" customHeight="1">
      <c r="A45" s="225" t="s">
        <v>396</v>
      </c>
      <c r="B45" s="225">
        <f>SUM(B46:B47)</f>
        <v>4291</v>
      </c>
      <c r="C45" s="225">
        <f t="shared" ref="C45:O45" si="18">SUM(C46:C47)</f>
        <v>1991</v>
      </c>
      <c r="D45" s="225">
        <f t="shared" si="18"/>
        <v>1604</v>
      </c>
      <c r="E45" s="225">
        <f t="shared" si="18"/>
        <v>379</v>
      </c>
      <c r="F45" s="279">
        <f t="shared" si="18"/>
        <v>8</v>
      </c>
      <c r="G45" s="386">
        <f t="shared" si="18"/>
        <v>340</v>
      </c>
      <c r="H45" s="225">
        <f t="shared" si="18"/>
        <v>151</v>
      </c>
      <c r="I45" s="225">
        <f t="shared" si="18"/>
        <v>1153</v>
      </c>
      <c r="J45" s="225">
        <f t="shared" si="18"/>
        <v>204</v>
      </c>
      <c r="K45" s="225">
        <f t="shared" si="18"/>
        <v>111</v>
      </c>
      <c r="L45" s="289">
        <f t="shared" si="18"/>
        <v>24</v>
      </c>
      <c r="M45" s="281">
        <f t="shared" si="18"/>
        <v>8</v>
      </c>
      <c r="N45" s="226">
        <f t="shared" si="3"/>
        <v>348</v>
      </c>
      <c r="O45" s="387">
        <f t="shared" si="18"/>
        <v>4639</v>
      </c>
      <c r="P45" s="220"/>
      <c r="Q45" s="220"/>
      <c r="R45" s="220"/>
      <c r="S45" s="220"/>
    </row>
    <row r="46" spans="1:19" s="28" customFormat="1" ht="18" customHeight="1">
      <c r="A46" s="229" t="s">
        <v>123</v>
      </c>
      <c r="B46" s="50">
        <v>351</v>
      </c>
      <c r="C46" s="50">
        <f>SUM(D46:F46)</f>
        <v>238</v>
      </c>
      <c r="D46" s="50">
        <f>SUM(G46,I46,K46)</f>
        <v>128</v>
      </c>
      <c r="E46" s="50">
        <f>SUM(H46,J46,L46)</f>
        <v>110</v>
      </c>
      <c r="F46" s="230">
        <f>M46</f>
        <v>0</v>
      </c>
      <c r="G46" s="388">
        <v>15</v>
      </c>
      <c r="H46" s="50">
        <v>59</v>
      </c>
      <c r="I46" s="50">
        <v>108</v>
      </c>
      <c r="J46" s="50">
        <v>51</v>
      </c>
      <c r="K46" s="50">
        <v>5</v>
      </c>
      <c r="L46" s="290"/>
      <c r="M46" s="283"/>
      <c r="N46" s="227">
        <f t="shared" si="3"/>
        <v>69</v>
      </c>
      <c r="O46" s="389">
        <f t="shared" si="7"/>
        <v>420</v>
      </c>
      <c r="P46" s="220"/>
      <c r="Q46" s="220"/>
      <c r="R46" s="220"/>
      <c r="S46" s="220"/>
    </row>
    <row r="47" spans="1:19" s="28" customFormat="1" ht="18" customHeight="1">
      <c r="A47" s="50" t="s">
        <v>397</v>
      </c>
      <c r="B47" s="50">
        <v>3940</v>
      </c>
      <c r="C47" s="50">
        <f>SUM(D47:F47)</f>
        <v>1753</v>
      </c>
      <c r="D47" s="50">
        <f>SUM(G47,I47,K47)</f>
        <v>1476</v>
      </c>
      <c r="E47" s="50">
        <f>SUM(H47,J47,L47)</f>
        <v>269</v>
      </c>
      <c r="F47" s="230">
        <f>M47</f>
        <v>8</v>
      </c>
      <c r="G47" s="388">
        <v>325</v>
      </c>
      <c r="H47" s="50">
        <v>92</v>
      </c>
      <c r="I47" s="50">
        <v>1045</v>
      </c>
      <c r="J47" s="50">
        <v>153</v>
      </c>
      <c r="K47" s="50">
        <v>106</v>
      </c>
      <c r="L47" s="290">
        <v>24</v>
      </c>
      <c r="M47" s="283">
        <v>8</v>
      </c>
      <c r="N47" s="227">
        <f t="shared" si="3"/>
        <v>279</v>
      </c>
      <c r="O47" s="389">
        <f t="shared" si="7"/>
        <v>4219</v>
      </c>
      <c r="P47" s="220"/>
      <c r="Q47" s="220"/>
      <c r="R47" s="220"/>
      <c r="S47" s="220"/>
    </row>
    <row r="48" spans="1:19" s="28" customFormat="1" ht="18" customHeight="1">
      <c r="A48" s="225" t="s">
        <v>398</v>
      </c>
      <c r="B48" s="225">
        <f>SUM(B49:B50)</f>
        <v>6373</v>
      </c>
      <c r="C48" s="225">
        <f t="shared" ref="C48:O48" si="19">SUM(C49:C50)</f>
        <v>2163</v>
      </c>
      <c r="D48" s="225">
        <f t="shared" si="19"/>
        <v>1751</v>
      </c>
      <c r="E48" s="225">
        <f t="shared" si="19"/>
        <v>407</v>
      </c>
      <c r="F48" s="279">
        <f t="shared" si="19"/>
        <v>5</v>
      </c>
      <c r="G48" s="386">
        <f t="shared" si="19"/>
        <v>400</v>
      </c>
      <c r="H48" s="225">
        <f t="shared" si="19"/>
        <v>157</v>
      </c>
      <c r="I48" s="225">
        <f t="shared" si="19"/>
        <v>1193</v>
      </c>
      <c r="J48" s="225">
        <f t="shared" si="19"/>
        <v>232</v>
      </c>
      <c r="K48" s="225">
        <f t="shared" si="19"/>
        <v>158</v>
      </c>
      <c r="L48" s="289">
        <f t="shared" si="19"/>
        <v>18</v>
      </c>
      <c r="M48" s="281">
        <f t="shared" si="19"/>
        <v>5</v>
      </c>
      <c r="N48" s="226">
        <f t="shared" si="3"/>
        <v>376</v>
      </c>
      <c r="O48" s="387">
        <f t="shared" si="19"/>
        <v>6749</v>
      </c>
      <c r="P48" s="220"/>
      <c r="Q48" s="220"/>
      <c r="R48" s="220"/>
      <c r="S48" s="220"/>
    </row>
    <row r="49" spans="1:19" s="28" customFormat="1" ht="18" customHeight="1">
      <c r="A49" s="50" t="s">
        <v>129</v>
      </c>
      <c r="B49" s="50">
        <v>393</v>
      </c>
      <c r="C49" s="50">
        <f>SUM(D49:F49)</f>
        <v>107</v>
      </c>
      <c r="D49" s="50">
        <f>SUM(G49,I49,K49)</f>
        <v>47</v>
      </c>
      <c r="E49" s="50">
        <f>SUM(H49,J49,L49)</f>
        <v>60</v>
      </c>
      <c r="F49" s="230">
        <f>M49</f>
        <v>0</v>
      </c>
      <c r="G49" s="388">
        <v>10</v>
      </c>
      <c r="H49" s="50">
        <v>30</v>
      </c>
      <c r="I49" s="50">
        <v>33</v>
      </c>
      <c r="J49" s="50">
        <v>28</v>
      </c>
      <c r="K49" s="50">
        <v>4</v>
      </c>
      <c r="L49" s="290">
        <v>2</v>
      </c>
      <c r="M49" s="282"/>
      <c r="N49" s="227">
        <f t="shared" si="3"/>
        <v>34</v>
      </c>
      <c r="O49" s="389">
        <f t="shared" si="7"/>
        <v>427</v>
      </c>
      <c r="P49" s="220"/>
      <c r="Q49" s="220"/>
      <c r="R49" s="220"/>
      <c r="S49" s="220"/>
    </row>
    <row r="50" spans="1:19" s="28" customFormat="1" ht="18" customHeight="1">
      <c r="A50" s="50" t="s">
        <v>399</v>
      </c>
      <c r="B50" s="50">
        <v>5980</v>
      </c>
      <c r="C50" s="50">
        <f>SUM(D50:F50)</f>
        <v>2056</v>
      </c>
      <c r="D50" s="50">
        <f>SUM(G50,I50,K50)</f>
        <v>1704</v>
      </c>
      <c r="E50" s="50">
        <f>SUM(H50,J50,L50)</f>
        <v>347</v>
      </c>
      <c r="F50" s="230">
        <f>M50</f>
        <v>5</v>
      </c>
      <c r="G50" s="388">
        <v>390</v>
      </c>
      <c r="H50" s="50">
        <v>127</v>
      </c>
      <c r="I50" s="50">
        <v>1160</v>
      </c>
      <c r="J50" s="50">
        <v>204</v>
      </c>
      <c r="K50" s="50">
        <v>154</v>
      </c>
      <c r="L50" s="290">
        <v>16</v>
      </c>
      <c r="M50" s="283">
        <v>5</v>
      </c>
      <c r="N50" s="227">
        <f t="shared" si="3"/>
        <v>342</v>
      </c>
      <c r="O50" s="389">
        <f t="shared" si="7"/>
        <v>6322</v>
      </c>
      <c r="P50" s="220"/>
      <c r="Q50" s="220"/>
      <c r="R50" s="220"/>
      <c r="S50" s="220"/>
    </row>
    <row r="51" spans="1:19" s="28" customFormat="1" ht="18" customHeight="1">
      <c r="A51" s="225" t="s">
        <v>400</v>
      </c>
      <c r="B51" s="225">
        <f>SUM(B52:B53)</f>
        <v>5982</v>
      </c>
      <c r="C51" s="225">
        <f t="shared" ref="C51:O51" si="20">SUM(C52:C53)</f>
        <v>2631</v>
      </c>
      <c r="D51" s="225">
        <f t="shared" si="20"/>
        <v>2386</v>
      </c>
      <c r="E51" s="225">
        <f t="shared" si="20"/>
        <v>218</v>
      </c>
      <c r="F51" s="279">
        <f t="shared" si="20"/>
        <v>27</v>
      </c>
      <c r="G51" s="386">
        <f>SUM(G52:G53)</f>
        <v>519</v>
      </c>
      <c r="H51" s="386">
        <f t="shared" ref="H51:I51" si="21">SUM(H52:H53)</f>
        <v>117</v>
      </c>
      <c r="I51" s="386">
        <f t="shared" si="21"/>
        <v>1721</v>
      </c>
      <c r="J51" s="225">
        <f t="shared" si="20"/>
        <v>95</v>
      </c>
      <c r="K51" s="225">
        <f t="shared" si="20"/>
        <v>146</v>
      </c>
      <c r="L51" s="289">
        <f t="shared" si="20"/>
        <v>6</v>
      </c>
      <c r="M51" s="281">
        <f t="shared" si="20"/>
        <v>27</v>
      </c>
      <c r="N51" s="226">
        <f t="shared" si="3"/>
        <v>457</v>
      </c>
      <c r="O51" s="387">
        <f t="shared" si="20"/>
        <v>6439</v>
      </c>
      <c r="P51" s="220"/>
      <c r="Q51" s="220"/>
      <c r="R51" s="220"/>
      <c r="S51" s="220"/>
    </row>
    <row r="52" spans="1:19" s="28" customFormat="1" ht="18" customHeight="1">
      <c r="A52" s="50" t="s">
        <v>401</v>
      </c>
      <c r="B52" s="50">
        <v>380</v>
      </c>
      <c r="C52" s="50">
        <f>SUM(D52:F52)</f>
        <v>149</v>
      </c>
      <c r="D52" s="50">
        <f>SUM(G52,I52,K52)</f>
        <v>83</v>
      </c>
      <c r="E52" s="50">
        <f>SUM(H52,J52,L52)</f>
        <v>66</v>
      </c>
      <c r="F52" s="230">
        <f>M52</f>
        <v>0</v>
      </c>
      <c r="G52" s="392">
        <v>10</v>
      </c>
      <c r="H52" s="235">
        <v>32</v>
      </c>
      <c r="I52" s="235">
        <v>69</v>
      </c>
      <c r="J52" s="235">
        <v>33</v>
      </c>
      <c r="K52" s="235">
        <v>4</v>
      </c>
      <c r="L52" s="294">
        <v>1</v>
      </c>
      <c r="M52" s="287"/>
      <c r="N52" s="227">
        <f t="shared" si="3"/>
        <v>37</v>
      </c>
      <c r="O52" s="389">
        <f t="shared" si="7"/>
        <v>417</v>
      </c>
      <c r="P52" s="220"/>
      <c r="Q52" s="220"/>
      <c r="R52" s="220"/>
      <c r="S52" s="220"/>
    </row>
    <row r="53" spans="1:19" s="28" customFormat="1" ht="18" customHeight="1">
      <c r="A53" s="50" t="s">
        <v>402</v>
      </c>
      <c r="B53" s="50">
        <v>5602</v>
      </c>
      <c r="C53" s="50">
        <f>SUM(D53:F53)</f>
        <v>2482</v>
      </c>
      <c r="D53" s="50">
        <f>SUM(G53,I53,K53)</f>
        <v>2303</v>
      </c>
      <c r="E53" s="50">
        <f>SUM(H53,J53,L53)</f>
        <v>152</v>
      </c>
      <c r="F53" s="230">
        <f>M53</f>
        <v>27</v>
      </c>
      <c r="G53" s="388">
        <v>509</v>
      </c>
      <c r="H53" s="50">
        <v>85</v>
      </c>
      <c r="I53" s="50">
        <v>1652</v>
      </c>
      <c r="J53" s="50">
        <v>62</v>
      </c>
      <c r="K53" s="50">
        <v>142</v>
      </c>
      <c r="L53" s="290">
        <v>5</v>
      </c>
      <c r="M53" s="283">
        <v>27</v>
      </c>
      <c r="N53" s="227">
        <f t="shared" si="3"/>
        <v>420</v>
      </c>
      <c r="O53" s="389">
        <f t="shared" si="7"/>
        <v>6022</v>
      </c>
      <c r="P53" s="220"/>
      <c r="Q53" s="220"/>
      <c r="R53" s="220"/>
      <c r="S53" s="220"/>
    </row>
    <row r="54" spans="1:19" s="28" customFormat="1" ht="18" customHeight="1">
      <c r="A54" s="225" t="s">
        <v>403</v>
      </c>
      <c r="B54" s="225">
        <f>SUM(B55:B56)</f>
        <v>5201</v>
      </c>
      <c r="C54" s="225">
        <f t="shared" ref="C54:O54" si="22">SUM(C55:C56)</f>
        <v>2322</v>
      </c>
      <c r="D54" s="225">
        <f t="shared" si="22"/>
        <v>2088</v>
      </c>
      <c r="E54" s="225">
        <f t="shared" si="22"/>
        <v>221</v>
      </c>
      <c r="F54" s="279">
        <f t="shared" si="22"/>
        <v>13</v>
      </c>
      <c r="G54" s="386">
        <f t="shared" si="22"/>
        <v>350</v>
      </c>
      <c r="H54" s="225">
        <f t="shared" si="22"/>
        <v>110</v>
      </c>
      <c r="I54" s="225">
        <f t="shared" si="22"/>
        <v>1612</v>
      </c>
      <c r="J54" s="225">
        <f t="shared" si="22"/>
        <v>105</v>
      </c>
      <c r="K54" s="225">
        <f t="shared" si="22"/>
        <v>126</v>
      </c>
      <c r="L54" s="289">
        <f t="shared" si="22"/>
        <v>6</v>
      </c>
      <c r="M54" s="281">
        <f t="shared" si="22"/>
        <v>13</v>
      </c>
      <c r="N54" s="226">
        <f t="shared" si="3"/>
        <v>315</v>
      </c>
      <c r="O54" s="387">
        <f t="shared" si="22"/>
        <v>5516</v>
      </c>
      <c r="P54" s="220"/>
      <c r="Q54" s="220"/>
      <c r="R54" s="220"/>
      <c r="S54" s="220"/>
    </row>
    <row r="55" spans="1:19" s="28" customFormat="1" ht="18" customHeight="1">
      <c r="A55" s="50" t="s">
        <v>404</v>
      </c>
      <c r="B55" s="50">
        <v>380</v>
      </c>
      <c r="C55" s="50">
        <f>SUM(D55:F55)</f>
        <v>131</v>
      </c>
      <c r="D55" s="50">
        <f>SUM(G55,I55,K55)</f>
        <v>81</v>
      </c>
      <c r="E55" s="50">
        <f>SUM(H55,J55,L55)</f>
        <v>49</v>
      </c>
      <c r="F55" s="230">
        <f>M55</f>
        <v>1</v>
      </c>
      <c r="G55" s="388">
        <v>13</v>
      </c>
      <c r="H55" s="50">
        <v>30</v>
      </c>
      <c r="I55" s="50">
        <v>57</v>
      </c>
      <c r="J55" s="50">
        <v>19</v>
      </c>
      <c r="K55" s="50">
        <v>11</v>
      </c>
      <c r="L55" s="290"/>
      <c r="M55" s="283">
        <v>1</v>
      </c>
      <c r="N55" s="227">
        <f t="shared" si="3"/>
        <v>31</v>
      </c>
      <c r="O55" s="389">
        <f t="shared" si="7"/>
        <v>411</v>
      </c>
      <c r="P55" s="220"/>
      <c r="Q55" s="220"/>
      <c r="R55" s="220"/>
      <c r="S55" s="220"/>
    </row>
    <row r="56" spans="1:19" s="28" customFormat="1" ht="18" customHeight="1">
      <c r="A56" s="50" t="s">
        <v>405</v>
      </c>
      <c r="B56" s="50">
        <v>4821</v>
      </c>
      <c r="C56" s="50">
        <f>SUM(D56:F56)</f>
        <v>2191</v>
      </c>
      <c r="D56" s="50">
        <f>SUM(G56,I56,K56)</f>
        <v>2007</v>
      </c>
      <c r="E56" s="50">
        <f>SUM(H56,J56,L56)</f>
        <v>172</v>
      </c>
      <c r="F56" s="230">
        <f>M56</f>
        <v>12</v>
      </c>
      <c r="G56" s="388">
        <v>337</v>
      </c>
      <c r="H56" s="50">
        <v>80</v>
      </c>
      <c r="I56" s="50">
        <v>1555</v>
      </c>
      <c r="J56" s="50">
        <v>86</v>
      </c>
      <c r="K56" s="50">
        <v>115</v>
      </c>
      <c r="L56" s="290">
        <v>6</v>
      </c>
      <c r="M56" s="283">
        <v>12</v>
      </c>
      <c r="N56" s="227">
        <f t="shared" si="3"/>
        <v>284</v>
      </c>
      <c r="O56" s="389">
        <f t="shared" si="7"/>
        <v>5105</v>
      </c>
      <c r="P56" s="220"/>
      <c r="Q56" s="220"/>
      <c r="R56" s="220"/>
      <c r="S56" s="220"/>
    </row>
    <row r="57" spans="1:19" s="28" customFormat="1" ht="18" customHeight="1">
      <c r="A57" s="225" t="s">
        <v>406</v>
      </c>
      <c r="B57" s="225">
        <f>B58</f>
        <v>544</v>
      </c>
      <c r="C57" s="225">
        <f>C58</f>
        <v>289</v>
      </c>
      <c r="D57" s="225">
        <f t="shared" ref="D57:M57" si="23">D58</f>
        <v>222</v>
      </c>
      <c r="E57" s="225">
        <f t="shared" si="23"/>
        <v>67</v>
      </c>
      <c r="F57" s="279">
        <f t="shared" si="23"/>
        <v>0</v>
      </c>
      <c r="G57" s="386">
        <f t="shared" si="23"/>
        <v>21</v>
      </c>
      <c r="H57" s="225">
        <f t="shared" si="23"/>
        <v>35</v>
      </c>
      <c r="I57" s="225">
        <f t="shared" si="23"/>
        <v>191</v>
      </c>
      <c r="J57" s="225">
        <f t="shared" si="23"/>
        <v>32</v>
      </c>
      <c r="K57" s="225">
        <f t="shared" si="23"/>
        <v>10</v>
      </c>
      <c r="L57" s="289">
        <f t="shared" si="23"/>
        <v>0</v>
      </c>
      <c r="M57" s="281">
        <f t="shared" si="23"/>
        <v>0</v>
      </c>
      <c r="N57" s="226">
        <f t="shared" si="3"/>
        <v>46</v>
      </c>
      <c r="O57" s="387">
        <f>O58</f>
        <v>590</v>
      </c>
      <c r="P57" s="220"/>
      <c r="Q57" s="220"/>
      <c r="R57" s="220"/>
      <c r="S57" s="220"/>
    </row>
    <row r="58" spans="1:19" s="28" customFormat="1" ht="18" customHeight="1" thickBot="1">
      <c r="A58" s="233" t="s">
        <v>407</v>
      </c>
      <c r="B58" s="50">
        <v>544</v>
      </c>
      <c r="C58" s="50">
        <f>SUM(D58:F58)</f>
        <v>289</v>
      </c>
      <c r="D58" s="50">
        <f>SUM(G58,I58,K58)</f>
        <v>222</v>
      </c>
      <c r="E58" s="50">
        <f>SUM(H58,J58,L58)</f>
        <v>67</v>
      </c>
      <c r="F58" s="230">
        <f>M58</f>
        <v>0</v>
      </c>
      <c r="G58" s="393">
        <v>21</v>
      </c>
      <c r="H58" s="394">
        <v>35</v>
      </c>
      <c r="I58" s="394">
        <v>191</v>
      </c>
      <c r="J58" s="394">
        <v>32</v>
      </c>
      <c r="K58" s="394">
        <v>10</v>
      </c>
      <c r="L58" s="395"/>
      <c r="M58" s="396"/>
      <c r="N58" s="397">
        <f t="shared" si="3"/>
        <v>46</v>
      </c>
      <c r="O58" s="398">
        <f t="shared" si="7"/>
        <v>590</v>
      </c>
      <c r="P58" s="220"/>
      <c r="Q58" s="220"/>
      <c r="R58" s="220"/>
      <c r="S58" s="220"/>
    </row>
    <row r="59" spans="1:19" s="28" customFormat="1" ht="18" customHeight="1">
      <c r="A59" s="473" t="s">
        <v>408</v>
      </c>
      <c r="B59" s="473"/>
      <c r="C59" s="473"/>
      <c r="D59" s="473"/>
      <c r="E59" s="473"/>
      <c r="F59" s="223"/>
      <c r="G59" s="186"/>
      <c r="H59" s="186"/>
      <c r="I59" s="186"/>
      <c r="J59" s="186"/>
      <c r="K59" s="186"/>
      <c r="L59" s="186"/>
      <c r="M59" s="224"/>
      <c r="N59" s="223"/>
      <c r="O59" s="187"/>
      <c r="P59" s="220"/>
      <c r="Q59" s="220"/>
      <c r="R59" s="220"/>
      <c r="S59" s="220"/>
    </row>
    <row r="60" spans="1:19">
      <c r="Q60" s="130"/>
    </row>
    <row r="61" spans="1:19">
      <c r="Q61" s="130"/>
    </row>
    <row r="62" spans="1:19">
      <c r="Q62" s="130"/>
    </row>
    <row r="63" spans="1:19">
      <c r="Q63" s="130"/>
    </row>
    <row r="64" spans="1:19">
      <c r="Q64" s="130"/>
    </row>
    <row r="65" spans="17:17">
      <c r="Q65" s="130"/>
    </row>
    <row r="66" spans="17:17">
      <c r="Q66" s="130"/>
    </row>
    <row r="67" spans="17:17">
      <c r="Q67" s="130"/>
    </row>
    <row r="68" spans="17:17">
      <c r="Q68" s="130"/>
    </row>
    <row r="69" spans="17:17">
      <c r="Q69" s="130"/>
    </row>
    <row r="70" spans="17:17">
      <c r="Q70" s="130"/>
    </row>
    <row r="71" spans="17:17">
      <c r="Q71" s="130"/>
    </row>
    <row r="72" spans="17:17">
      <c r="Q72" s="130"/>
    </row>
    <row r="73" spans="17:17">
      <c r="Q73" s="130"/>
    </row>
    <row r="74" spans="17:17">
      <c r="Q74" s="130"/>
    </row>
    <row r="75" spans="17:17">
      <c r="Q75" s="130"/>
    </row>
    <row r="76" spans="17:17">
      <c r="Q76" s="130"/>
    </row>
    <row r="77" spans="17:17">
      <c r="Q77" s="130"/>
    </row>
    <row r="78" spans="17:17">
      <c r="Q78" s="130"/>
    </row>
    <row r="79" spans="17:17">
      <c r="Q79" s="130"/>
    </row>
    <row r="80" spans="17:17">
      <c r="Q80" s="130"/>
    </row>
    <row r="81" spans="17:17">
      <c r="Q81" s="130"/>
    </row>
    <row r="82" spans="17:17">
      <c r="Q82" s="130"/>
    </row>
    <row r="83" spans="17:17">
      <c r="Q83" s="130"/>
    </row>
    <row r="84" spans="17:17">
      <c r="Q84" s="130"/>
    </row>
    <row r="85" spans="17:17">
      <c r="Q85" s="130"/>
    </row>
    <row r="86" spans="17:17">
      <c r="Q86" s="130"/>
    </row>
    <row r="87" spans="17:17">
      <c r="Q87" s="130"/>
    </row>
    <row r="88" spans="17:17">
      <c r="Q88" s="130"/>
    </row>
    <row r="89" spans="17:17">
      <c r="Q89" s="130"/>
    </row>
    <row r="90" spans="17:17">
      <c r="Q90" s="130"/>
    </row>
    <row r="91" spans="17:17">
      <c r="Q91" s="130"/>
    </row>
    <row r="92" spans="17:17">
      <c r="Q92" s="130"/>
    </row>
    <row r="93" spans="17:17">
      <c r="Q93" s="130"/>
    </row>
    <row r="94" spans="17:17">
      <c r="Q94" s="130"/>
    </row>
    <row r="95" spans="17:17">
      <c r="Q95" s="130"/>
    </row>
    <row r="96" spans="17:17">
      <c r="Q96" s="130"/>
    </row>
    <row r="97" spans="17:17">
      <c r="Q97" s="130"/>
    </row>
    <row r="98" spans="17:17">
      <c r="Q98" s="130"/>
    </row>
    <row r="99" spans="17:17">
      <c r="Q99" s="130"/>
    </row>
    <row r="100" spans="17:17">
      <c r="Q100" s="130"/>
    </row>
    <row r="101" spans="17:17">
      <c r="Q101" s="130"/>
    </row>
    <row r="102" spans="17:17">
      <c r="Q102" s="130"/>
    </row>
    <row r="103" spans="17:17">
      <c r="Q103" s="130"/>
    </row>
    <row r="104" spans="17:17">
      <c r="Q104" s="130"/>
    </row>
    <row r="105" spans="17:17">
      <c r="Q105" s="130"/>
    </row>
    <row r="106" spans="17:17">
      <c r="Q106" s="130"/>
    </row>
    <row r="107" spans="17:17">
      <c r="Q107" s="130"/>
    </row>
    <row r="108" spans="17:17">
      <c r="Q108" s="130"/>
    </row>
    <row r="109" spans="17:17">
      <c r="Q109" s="130"/>
    </row>
    <row r="110" spans="17:17">
      <c r="Q110" s="130"/>
    </row>
    <row r="111" spans="17:17">
      <c r="Q111" s="130"/>
    </row>
    <row r="112" spans="17:17">
      <c r="Q112" s="130"/>
    </row>
    <row r="113" spans="17:17">
      <c r="Q113" s="130"/>
    </row>
    <row r="114" spans="17:17">
      <c r="Q114" s="130"/>
    </row>
    <row r="115" spans="17:17">
      <c r="Q115" s="130"/>
    </row>
    <row r="116" spans="17:17">
      <c r="Q116" s="130"/>
    </row>
    <row r="117" spans="17:17">
      <c r="Q117" s="130"/>
    </row>
    <row r="118" spans="17:17">
      <c r="Q118" s="130"/>
    </row>
    <row r="119" spans="17:17">
      <c r="Q119" s="130"/>
    </row>
    <row r="120" spans="17:17">
      <c r="Q120" s="130"/>
    </row>
    <row r="121" spans="17:17">
      <c r="Q121" s="130"/>
    </row>
    <row r="122" spans="17:17">
      <c r="Q122" s="130"/>
    </row>
    <row r="123" spans="17:17">
      <c r="Q123" s="130"/>
    </row>
    <row r="124" spans="17:17">
      <c r="Q124" s="130"/>
    </row>
    <row r="125" spans="17:17">
      <c r="Q125" s="130"/>
    </row>
    <row r="126" spans="17:17">
      <c r="Q126" s="130"/>
    </row>
    <row r="127" spans="17:17">
      <c r="Q127" s="130"/>
    </row>
    <row r="128" spans="17:17">
      <c r="Q128" s="130"/>
    </row>
    <row r="129" spans="17:17">
      <c r="Q129" s="130"/>
    </row>
    <row r="130" spans="17:17">
      <c r="Q130" s="130"/>
    </row>
    <row r="131" spans="17:17">
      <c r="Q131" s="130"/>
    </row>
    <row r="132" spans="17:17">
      <c r="Q132" s="130"/>
    </row>
    <row r="133" spans="17:17">
      <c r="Q133" s="130"/>
    </row>
    <row r="134" spans="17:17">
      <c r="Q134" s="130"/>
    </row>
    <row r="135" spans="17:17">
      <c r="Q135" s="130"/>
    </row>
    <row r="136" spans="17:17">
      <c r="Q136" s="130"/>
    </row>
    <row r="137" spans="17:17">
      <c r="Q137" s="130"/>
    </row>
    <row r="138" spans="17:17">
      <c r="Q138" s="130"/>
    </row>
    <row r="139" spans="17:17">
      <c r="Q139" s="130"/>
    </row>
  </sheetData>
  <mergeCells count="11">
    <mergeCell ref="A59:E59"/>
    <mergeCell ref="A2:O2"/>
    <mergeCell ref="A3:O3"/>
    <mergeCell ref="A5:A6"/>
    <mergeCell ref="B5:B6"/>
    <mergeCell ref="G5:H5"/>
    <mergeCell ref="I5:J5"/>
    <mergeCell ref="N5:N6"/>
    <mergeCell ref="O5:O6"/>
    <mergeCell ref="C5:F5"/>
    <mergeCell ref="K5:M5"/>
  </mergeCells>
  <phoneticPr fontId="4" type="noConversion"/>
  <printOptions horizontalCentered="1"/>
  <pageMargins left="0.35433070866141736" right="0.35433070866141736" top="0.65" bottom="0.56000000000000005" header="0.51181102362204722" footer="0.51181102362204722"/>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dimension ref="A2:J59"/>
  <sheetViews>
    <sheetView view="pageBreakPreview" zoomScaleNormal="75" zoomScaleSheetLayoutView="85" workbookViewId="0">
      <pane xSplit="1" ySplit="9" topLeftCell="B10" activePane="bottomRight" state="frozen"/>
      <selection pane="topRight" activeCell="B1" sqref="B1"/>
      <selection pane="bottomLeft" activeCell="A10" sqref="A10"/>
      <selection pane="bottomRight" activeCell="A2" sqref="A2:I2"/>
    </sheetView>
  </sheetViews>
  <sheetFormatPr defaultRowHeight="13.5"/>
  <cols>
    <col min="1" max="1" width="14.21875" style="251" customWidth="1"/>
    <col min="2" max="2" width="12.88671875" style="61" customWidth="1"/>
    <col min="3" max="3" width="12.77734375" style="61" customWidth="1"/>
    <col min="4" max="6" width="11.88671875" style="61" customWidth="1"/>
    <col min="7" max="7" width="11" style="61" customWidth="1"/>
    <col min="8" max="8" width="11.88671875" style="61" customWidth="1"/>
    <col min="9" max="9" width="13.21875" style="61" customWidth="1"/>
    <col min="10" max="16384" width="8.88671875" style="10"/>
  </cols>
  <sheetData>
    <row r="2" spans="1:10" s="30" customFormat="1" ht="21.75" customHeight="1">
      <c r="A2" s="494" t="s">
        <v>272</v>
      </c>
      <c r="B2" s="494"/>
      <c r="C2" s="494"/>
      <c r="D2" s="494"/>
      <c r="E2" s="494"/>
      <c r="F2" s="494"/>
      <c r="G2" s="494"/>
      <c r="H2" s="494"/>
      <c r="I2" s="494"/>
    </row>
    <row r="3" spans="1:10" s="13" customFormat="1" ht="14.25">
      <c r="A3" s="495" t="s">
        <v>414</v>
      </c>
      <c r="B3" s="495"/>
      <c r="C3" s="495"/>
      <c r="D3" s="495"/>
      <c r="E3" s="495"/>
      <c r="F3" s="495"/>
      <c r="G3" s="495"/>
      <c r="H3" s="495"/>
      <c r="I3" s="495"/>
    </row>
    <row r="4" spans="1:10" s="15" customFormat="1" ht="15" customHeight="1">
      <c r="A4" s="238"/>
      <c r="B4" s="28"/>
      <c r="C4" s="28"/>
      <c r="D4" s="28"/>
      <c r="E4" s="28"/>
      <c r="F4" s="28"/>
      <c r="G4" s="28"/>
      <c r="H4" s="28"/>
      <c r="I4" s="239" t="s">
        <v>263</v>
      </c>
    </row>
    <row r="5" spans="1:10" s="243" customFormat="1" ht="20.25" customHeight="1">
      <c r="A5" s="490" t="s">
        <v>264</v>
      </c>
      <c r="B5" s="496" t="s">
        <v>417</v>
      </c>
      <c r="C5" s="496" t="s">
        <v>294</v>
      </c>
      <c r="D5" s="490" t="s">
        <v>265</v>
      </c>
      <c r="E5" s="490" t="s">
        <v>266</v>
      </c>
      <c r="F5" s="492" t="s">
        <v>291</v>
      </c>
      <c r="G5" s="493"/>
      <c r="H5" s="498" t="s">
        <v>297</v>
      </c>
      <c r="I5" s="500" t="s">
        <v>418</v>
      </c>
    </row>
    <row r="6" spans="1:10" s="243" customFormat="1" ht="24.75" customHeight="1" thickBot="1">
      <c r="A6" s="491"/>
      <c r="B6" s="497"/>
      <c r="C6" s="491"/>
      <c r="D6" s="491"/>
      <c r="E6" s="491"/>
      <c r="F6" s="247" t="s">
        <v>295</v>
      </c>
      <c r="G6" s="247" t="s">
        <v>296</v>
      </c>
      <c r="H6" s="499"/>
      <c r="I6" s="501"/>
    </row>
    <row r="7" spans="1:10" ht="17.25" customHeight="1" thickTop="1">
      <c r="A7" s="244" t="s">
        <v>267</v>
      </c>
      <c r="B7" s="245">
        <v>23801</v>
      </c>
      <c r="C7" s="246">
        <f t="shared" ref="C7:I8" si="0">SUM(C10,C13,C16,C19,C22,C25,C28,C31,C33,C36,C39,C42,C45,C48,C51,C54,C57)</f>
        <v>7833</v>
      </c>
      <c r="D7" s="246">
        <f t="shared" si="0"/>
        <v>735</v>
      </c>
      <c r="E7" s="246">
        <f t="shared" si="0"/>
        <v>6435</v>
      </c>
      <c r="F7" s="246">
        <f t="shared" si="0"/>
        <v>663</v>
      </c>
      <c r="G7" s="246">
        <f t="shared" si="0"/>
        <v>65</v>
      </c>
      <c r="H7" s="246">
        <f t="shared" si="0"/>
        <v>7</v>
      </c>
      <c r="I7" s="245">
        <f t="shared" si="0"/>
        <v>23694</v>
      </c>
    </row>
    <row r="8" spans="1:10" ht="17.25" customHeight="1">
      <c r="A8" s="240" t="s">
        <v>268</v>
      </c>
      <c r="B8" s="241">
        <v>2245</v>
      </c>
      <c r="C8" s="242">
        <f t="shared" si="0"/>
        <v>840</v>
      </c>
      <c r="D8" s="242">
        <f t="shared" si="0"/>
        <v>67</v>
      </c>
      <c r="E8" s="242">
        <f t="shared" si="0"/>
        <v>717</v>
      </c>
      <c r="F8" s="242">
        <f t="shared" si="0"/>
        <v>56</v>
      </c>
      <c r="G8" s="242">
        <f t="shared" si="0"/>
        <v>3</v>
      </c>
      <c r="H8" s="242">
        <f t="shared" si="0"/>
        <v>8</v>
      </c>
      <c r="I8" s="241">
        <f t="shared" si="0"/>
        <v>2273</v>
      </c>
    </row>
    <row r="9" spans="1:10" ht="17.25" customHeight="1">
      <c r="A9" s="240" t="s">
        <v>269</v>
      </c>
      <c r="B9" s="241">
        <v>21556</v>
      </c>
      <c r="C9" s="242">
        <f t="shared" ref="C9:I9" si="1">SUM(C12,C15,C18,C21,C24,C27,C30,C35,C38,C41,C44,C47,C50,C53,C56)</f>
        <v>6993</v>
      </c>
      <c r="D9" s="242">
        <f t="shared" si="1"/>
        <v>668</v>
      </c>
      <c r="E9" s="242">
        <f t="shared" si="1"/>
        <v>5718</v>
      </c>
      <c r="F9" s="242">
        <f t="shared" si="1"/>
        <v>607</v>
      </c>
      <c r="G9" s="242">
        <f t="shared" si="1"/>
        <v>62</v>
      </c>
      <c r="H9" s="242">
        <f t="shared" si="1"/>
        <v>-1</v>
      </c>
      <c r="I9" s="241">
        <f t="shared" si="1"/>
        <v>21421</v>
      </c>
    </row>
    <row r="10" spans="1:10" s="34" customFormat="1" ht="17.25" customHeight="1">
      <c r="A10" s="58" t="s">
        <v>273</v>
      </c>
      <c r="B10" s="225">
        <v>2636</v>
      </c>
      <c r="C10" s="225">
        <f t="shared" ref="C10:H10" si="2">SUM(C11:C12)</f>
        <v>734</v>
      </c>
      <c r="D10" s="225">
        <f t="shared" si="2"/>
        <v>57</v>
      </c>
      <c r="E10" s="225">
        <f t="shared" si="2"/>
        <v>621</v>
      </c>
      <c r="F10" s="225">
        <f t="shared" si="2"/>
        <v>56</v>
      </c>
      <c r="G10" s="225">
        <f t="shared" si="2"/>
        <v>2</v>
      </c>
      <c r="H10" s="225">
        <f t="shared" si="2"/>
        <v>-1</v>
      </c>
      <c r="I10" s="225">
        <f>B10+H10</f>
        <v>2635</v>
      </c>
      <c r="J10" s="10"/>
    </row>
    <row r="11" spans="1:10" s="154" customFormat="1" ht="17.25" customHeight="1">
      <c r="A11" s="59" t="s">
        <v>122</v>
      </c>
      <c r="B11" s="50">
        <v>198</v>
      </c>
      <c r="C11" s="248">
        <f>SUM(D11:F11)</f>
        <v>55</v>
      </c>
      <c r="D11" s="248">
        <v>3</v>
      </c>
      <c r="E11" s="248">
        <v>49</v>
      </c>
      <c r="F11" s="248">
        <v>3</v>
      </c>
      <c r="G11" s="248"/>
      <c r="H11" s="248">
        <f>D11-F11-G11</f>
        <v>0</v>
      </c>
      <c r="I11" s="228">
        <f>B11+H11</f>
        <v>198</v>
      </c>
      <c r="J11" s="10"/>
    </row>
    <row r="12" spans="1:10" s="155" customFormat="1" ht="17.25" customHeight="1">
      <c r="A12" s="59" t="s">
        <v>69</v>
      </c>
      <c r="B12" s="50">
        <v>2438</v>
      </c>
      <c r="C12" s="248">
        <f>SUM(D12:F12)</f>
        <v>679</v>
      </c>
      <c r="D12" s="229">
        <v>54</v>
      </c>
      <c r="E12" s="229">
        <v>572</v>
      </c>
      <c r="F12" s="229">
        <v>53</v>
      </c>
      <c r="G12" s="249">
        <v>2</v>
      </c>
      <c r="H12" s="248">
        <f>D12-F12-G12</f>
        <v>-1</v>
      </c>
      <c r="I12" s="228">
        <f t="shared" ref="I12:I58" si="3">B12+H12</f>
        <v>2437</v>
      </c>
      <c r="J12" s="10"/>
    </row>
    <row r="13" spans="1:10" s="34" customFormat="1" ht="17.25" customHeight="1">
      <c r="A13" s="58" t="s">
        <v>65</v>
      </c>
      <c r="B13" s="225">
        <v>1305</v>
      </c>
      <c r="C13" s="225">
        <f t="shared" ref="C13:H13" si="4">SUM(C14:C15)</f>
        <v>458</v>
      </c>
      <c r="D13" s="225">
        <f t="shared" si="4"/>
        <v>26</v>
      </c>
      <c r="E13" s="225">
        <f t="shared" si="4"/>
        <v>404</v>
      </c>
      <c r="F13" s="225">
        <f t="shared" si="4"/>
        <v>28</v>
      </c>
      <c r="G13" s="225">
        <f t="shared" si="4"/>
        <v>2</v>
      </c>
      <c r="H13" s="225">
        <f t="shared" si="4"/>
        <v>-4</v>
      </c>
      <c r="I13" s="225">
        <f t="shared" si="3"/>
        <v>1301</v>
      </c>
      <c r="J13" s="10"/>
    </row>
    <row r="14" spans="1:10" s="154" customFormat="1" ht="17.25" customHeight="1">
      <c r="A14" s="59" t="s">
        <v>93</v>
      </c>
      <c r="B14" s="50">
        <v>106</v>
      </c>
      <c r="C14" s="248">
        <f>SUM(D14:F14)</f>
        <v>34</v>
      </c>
      <c r="D14" s="248">
        <v>2</v>
      </c>
      <c r="E14" s="248">
        <v>32</v>
      </c>
      <c r="F14" s="248"/>
      <c r="G14" s="248"/>
      <c r="H14" s="248">
        <f>D14-F14-G14</f>
        <v>2</v>
      </c>
      <c r="I14" s="228">
        <f t="shared" si="3"/>
        <v>108</v>
      </c>
      <c r="J14" s="10"/>
    </row>
    <row r="15" spans="1:10" s="155" customFormat="1" ht="17.25" customHeight="1">
      <c r="A15" s="59" t="s">
        <v>70</v>
      </c>
      <c r="B15" s="50">
        <v>1199</v>
      </c>
      <c r="C15" s="248">
        <f>SUM(D15:F15)</f>
        <v>424</v>
      </c>
      <c r="D15" s="229">
        <v>24</v>
      </c>
      <c r="E15" s="229">
        <v>372</v>
      </c>
      <c r="F15" s="229">
        <v>28</v>
      </c>
      <c r="G15" s="249">
        <v>2</v>
      </c>
      <c r="H15" s="248">
        <f>D15-F15-G15</f>
        <v>-6</v>
      </c>
      <c r="I15" s="228">
        <f t="shared" si="3"/>
        <v>1193</v>
      </c>
      <c r="J15" s="10"/>
    </row>
    <row r="16" spans="1:10" s="253" customFormat="1" ht="17.25" customHeight="1">
      <c r="A16" s="58" t="s">
        <v>67</v>
      </c>
      <c r="B16" s="225">
        <v>745</v>
      </c>
      <c r="C16" s="225">
        <f t="shared" ref="C16:H16" si="5">SUM(C17:C18)</f>
        <v>241</v>
      </c>
      <c r="D16" s="225">
        <f t="shared" si="5"/>
        <v>14</v>
      </c>
      <c r="E16" s="225">
        <f t="shared" si="5"/>
        <v>212</v>
      </c>
      <c r="F16" s="225">
        <f t="shared" si="5"/>
        <v>15</v>
      </c>
      <c r="G16" s="225">
        <f t="shared" si="5"/>
        <v>-1</v>
      </c>
      <c r="H16" s="225">
        <f t="shared" si="5"/>
        <v>0</v>
      </c>
      <c r="I16" s="225">
        <f t="shared" si="3"/>
        <v>745</v>
      </c>
      <c r="J16" s="252"/>
    </row>
    <row r="17" spans="1:10" s="154" customFormat="1" ht="17.25" customHeight="1">
      <c r="A17" s="59" t="s">
        <v>110</v>
      </c>
      <c r="B17" s="50">
        <v>150</v>
      </c>
      <c r="C17" s="248">
        <f>SUM(D17:F17)</f>
        <v>52</v>
      </c>
      <c r="D17" s="248">
        <v>3</v>
      </c>
      <c r="E17" s="248">
        <v>42</v>
      </c>
      <c r="F17" s="248">
        <v>7</v>
      </c>
      <c r="G17" s="248"/>
      <c r="H17" s="248">
        <f>D17-F17-G17</f>
        <v>-4</v>
      </c>
      <c r="I17" s="228">
        <f>B17+H17</f>
        <v>146</v>
      </c>
      <c r="J17" s="10"/>
    </row>
    <row r="18" spans="1:10" s="155" customFormat="1" ht="17.25" customHeight="1">
      <c r="A18" s="59" t="s">
        <v>71</v>
      </c>
      <c r="B18" s="50">
        <v>595</v>
      </c>
      <c r="C18" s="248">
        <f>SUM(D18:F18)</f>
        <v>189</v>
      </c>
      <c r="D18" s="229">
        <v>11</v>
      </c>
      <c r="E18" s="229">
        <v>170</v>
      </c>
      <c r="F18" s="229">
        <v>8</v>
      </c>
      <c r="G18" s="248">
        <v>-1</v>
      </c>
      <c r="H18" s="248">
        <f>D18-F18-G18</f>
        <v>4</v>
      </c>
      <c r="I18" s="228">
        <f t="shared" si="3"/>
        <v>599</v>
      </c>
      <c r="J18" s="10"/>
    </row>
    <row r="19" spans="1:10" s="253" customFormat="1" ht="17.25" customHeight="1">
      <c r="A19" s="58" t="s">
        <v>66</v>
      </c>
      <c r="B19" s="225">
        <v>1046</v>
      </c>
      <c r="C19" s="225">
        <f t="shared" ref="C19:H19" si="6">SUM(C20:C21)</f>
        <v>498</v>
      </c>
      <c r="D19" s="225">
        <f t="shared" si="6"/>
        <v>19</v>
      </c>
      <c r="E19" s="225">
        <f t="shared" si="6"/>
        <v>439</v>
      </c>
      <c r="F19" s="225">
        <f t="shared" si="6"/>
        <v>40</v>
      </c>
      <c r="G19" s="225">
        <f t="shared" si="6"/>
        <v>-2</v>
      </c>
      <c r="H19" s="225">
        <f t="shared" si="6"/>
        <v>-19</v>
      </c>
      <c r="I19" s="225">
        <f t="shared" si="3"/>
        <v>1027</v>
      </c>
      <c r="J19" s="252"/>
    </row>
    <row r="20" spans="1:10" ht="17.25" customHeight="1">
      <c r="A20" s="59" t="s">
        <v>72</v>
      </c>
      <c r="B20" s="50">
        <v>174</v>
      </c>
      <c r="C20" s="248">
        <f>SUM(D20:F20)</f>
        <v>122</v>
      </c>
      <c r="D20" s="248">
        <v>2</v>
      </c>
      <c r="E20" s="248">
        <v>113</v>
      </c>
      <c r="F20" s="248">
        <v>7</v>
      </c>
      <c r="G20" s="248">
        <v>-1</v>
      </c>
      <c r="H20" s="248">
        <f>D20-F20-G20</f>
        <v>-4</v>
      </c>
      <c r="I20" s="228">
        <f t="shared" si="3"/>
        <v>170</v>
      </c>
    </row>
    <row r="21" spans="1:10" s="155" customFormat="1" ht="17.25" customHeight="1">
      <c r="A21" s="59" t="s">
        <v>73</v>
      </c>
      <c r="B21" s="50">
        <v>872</v>
      </c>
      <c r="C21" s="248">
        <f>SUM(D21:F21)</f>
        <v>376</v>
      </c>
      <c r="D21" s="229">
        <v>17</v>
      </c>
      <c r="E21" s="229">
        <v>326</v>
      </c>
      <c r="F21" s="229">
        <v>33</v>
      </c>
      <c r="G21" s="249">
        <v>-1</v>
      </c>
      <c r="H21" s="248">
        <f>D21-F21-G21</f>
        <v>-15</v>
      </c>
      <c r="I21" s="228">
        <f t="shared" si="3"/>
        <v>857</v>
      </c>
      <c r="J21" s="10"/>
    </row>
    <row r="22" spans="1:10" s="253" customFormat="1" ht="17.25" customHeight="1">
      <c r="A22" s="58" t="s">
        <v>68</v>
      </c>
      <c r="B22" s="225">
        <v>557</v>
      </c>
      <c r="C22" s="225">
        <f t="shared" ref="C22:H22" si="7">SUM(C23:C24)</f>
        <v>163</v>
      </c>
      <c r="D22" s="225">
        <f t="shared" si="7"/>
        <v>16</v>
      </c>
      <c r="E22" s="225">
        <f t="shared" si="7"/>
        <v>140</v>
      </c>
      <c r="F22" s="225">
        <f t="shared" si="7"/>
        <v>7</v>
      </c>
      <c r="G22" s="225">
        <f t="shared" si="7"/>
        <v>-1</v>
      </c>
      <c r="H22" s="225">
        <f t="shared" si="7"/>
        <v>10</v>
      </c>
      <c r="I22" s="225">
        <f t="shared" si="3"/>
        <v>567</v>
      </c>
      <c r="J22" s="252"/>
    </row>
    <row r="23" spans="1:10" s="154" customFormat="1" ht="17.25" customHeight="1">
      <c r="A23" s="59" t="s">
        <v>270</v>
      </c>
      <c r="B23" s="50">
        <v>131</v>
      </c>
      <c r="C23" s="248">
        <f>SUM(D23:F23)</f>
        <v>51</v>
      </c>
      <c r="D23" s="248">
        <v>3</v>
      </c>
      <c r="E23" s="248">
        <v>47</v>
      </c>
      <c r="F23" s="248">
        <v>1</v>
      </c>
      <c r="G23" s="248"/>
      <c r="H23" s="248">
        <f>D23-F23-G23</f>
        <v>2</v>
      </c>
      <c r="I23" s="228">
        <f t="shared" si="3"/>
        <v>133</v>
      </c>
      <c r="J23" s="10"/>
    </row>
    <row r="24" spans="1:10" s="155" customFormat="1" ht="17.25" customHeight="1">
      <c r="A24" s="59" t="s">
        <v>74</v>
      </c>
      <c r="B24" s="50">
        <v>426</v>
      </c>
      <c r="C24" s="248">
        <f>SUM(D24:F24)</f>
        <v>112</v>
      </c>
      <c r="D24" s="229">
        <v>13</v>
      </c>
      <c r="E24" s="229">
        <v>93</v>
      </c>
      <c r="F24" s="229">
        <v>6</v>
      </c>
      <c r="G24" s="249">
        <v>-1</v>
      </c>
      <c r="H24" s="248">
        <f>D24-F24-G24</f>
        <v>8</v>
      </c>
      <c r="I24" s="228">
        <f t="shared" si="3"/>
        <v>434</v>
      </c>
      <c r="J24" s="10"/>
    </row>
    <row r="25" spans="1:10" s="253" customFormat="1" ht="17.25" customHeight="1">
      <c r="A25" s="58" t="s">
        <v>75</v>
      </c>
      <c r="B25" s="225">
        <v>521</v>
      </c>
      <c r="C25" s="225">
        <f t="shared" ref="C25:H25" si="8">SUM(C26:C27)</f>
        <v>171</v>
      </c>
      <c r="D25" s="225">
        <f t="shared" si="8"/>
        <v>9</v>
      </c>
      <c r="E25" s="225">
        <f t="shared" si="8"/>
        <v>145</v>
      </c>
      <c r="F25" s="225">
        <f t="shared" si="8"/>
        <v>17</v>
      </c>
      <c r="G25" s="225">
        <f t="shared" si="8"/>
        <v>2</v>
      </c>
      <c r="H25" s="225">
        <f t="shared" si="8"/>
        <v>-10</v>
      </c>
      <c r="I25" s="225">
        <f t="shared" si="3"/>
        <v>511</v>
      </c>
      <c r="J25" s="252"/>
    </row>
    <row r="26" spans="1:10" s="154" customFormat="1" ht="17.25" customHeight="1">
      <c r="A26" s="59" t="s">
        <v>114</v>
      </c>
      <c r="B26" s="50">
        <v>116</v>
      </c>
      <c r="C26" s="248">
        <f>SUM(D26:F26)</f>
        <v>43</v>
      </c>
      <c r="D26" s="248">
        <v>3</v>
      </c>
      <c r="E26" s="248">
        <v>38</v>
      </c>
      <c r="F26" s="248">
        <v>2</v>
      </c>
      <c r="G26" s="248">
        <v>2</v>
      </c>
      <c r="H26" s="248">
        <f>D26-F26-G26</f>
        <v>-1</v>
      </c>
      <c r="I26" s="228">
        <f t="shared" si="3"/>
        <v>115</v>
      </c>
      <c r="J26" s="10"/>
    </row>
    <row r="27" spans="1:10" s="155" customFormat="1" ht="17.25" customHeight="1">
      <c r="A27" s="59" t="s">
        <v>76</v>
      </c>
      <c r="B27" s="50">
        <v>405</v>
      </c>
      <c r="C27" s="248">
        <f>SUM(D27:F27)</f>
        <v>128</v>
      </c>
      <c r="D27" s="229">
        <v>6</v>
      </c>
      <c r="E27" s="229">
        <v>107</v>
      </c>
      <c r="F27" s="229">
        <v>15</v>
      </c>
      <c r="G27" s="249"/>
      <c r="H27" s="248">
        <f>D27-F27-G27</f>
        <v>-9</v>
      </c>
      <c r="I27" s="228">
        <f t="shared" si="3"/>
        <v>396</v>
      </c>
      <c r="J27" s="10"/>
    </row>
    <row r="28" spans="1:10" s="253" customFormat="1" ht="17.25" customHeight="1">
      <c r="A28" s="58" t="s">
        <v>78</v>
      </c>
      <c r="B28" s="225">
        <v>467</v>
      </c>
      <c r="C28" s="225">
        <f t="shared" ref="C28:H28" si="9">SUM(C29:C30)</f>
        <v>161</v>
      </c>
      <c r="D28" s="225">
        <f t="shared" si="9"/>
        <v>14</v>
      </c>
      <c r="E28" s="225">
        <f t="shared" si="9"/>
        <v>136</v>
      </c>
      <c r="F28" s="225">
        <f t="shared" si="9"/>
        <v>11</v>
      </c>
      <c r="G28" s="225">
        <f t="shared" si="9"/>
        <v>25</v>
      </c>
      <c r="H28" s="225">
        <f t="shared" si="9"/>
        <v>-22</v>
      </c>
      <c r="I28" s="225">
        <f t="shared" si="3"/>
        <v>445</v>
      </c>
      <c r="J28" s="252"/>
    </row>
    <row r="29" spans="1:10" s="154" customFormat="1" ht="17.25" customHeight="1">
      <c r="A29" s="59" t="s">
        <v>77</v>
      </c>
      <c r="B29" s="50">
        <v>101</v>
      </c>
      <c r="C29" s="248">
        <f>SUM(D29:F29)</f>
        <v>40</v>
      </c>
      <c r="D29" s="248">
        <v>1</v>
      </c>
      <c r="E29" s="248">
        <v>37</v>
      </c>
      <c r="F29" s="248">
        <v>2</v>
      </c>
      <c r="G29" s="248"/>
      <c r="H29" s="248">
        <f t="shared" ref="H29:H35" si="10">D29-F29-G29</f>
        <v>-1</v>
      </c>
      <c r="I29" s="228">
        <f t="shared" si="3"/>
        <v>100</v>
      </c>
      <c r="J29" s="10"/>
    </row>
    <row r="30" spans="1:10" s="155" customFormat="1" ht="17.25" customHeight="1">
      <c r="A30" s="59" t="s">
        <v>79</v>
      </c>
      <c r="B30" s="50">
        <v>366</v>
      </c>
      <c r="C30" s="248">
        <f>SUM(D30:F30)</f>
        <v>121</v>
      </c>
      <c r="D30" s="229">
        <v>13</v>
      </c>
      <c r="E30" s="229">
        <v>99</v>
      </c>
      <c r="F30" s="229">
        <v>9</v>
      </c>
      <c r="G30" s="249">
        <v>25</v>
      </c>
      <c r="H30" s="248">
        <f t="shared" si="10"/>
        <v>-21</v>
      </c>
      <c r="I30" s="228">
        <f t="shared" si="3"/>
        <v>345</v>
      </c>
      <c r="J30" s="10"/>
    </row>
    <row r="31" spans="1:10" s="253" customFormat="1" ht="17.25" customHeight="1">
      <c r="A31" s="58" t="s">
        <v>410</v>
      </c>
      <c r="B31" s="225">
        <v>93</v>
      </c>
      <c r="C31" s="225">
        <f>C32</f>
        <v>31</v>
      </c>
      <c r="D31" s="225">
        <f t="shared" ref="D31:H31" si="11">D32</f>
        <v>0</v>
      </c>
      <c r="E31" s="225">
        <f t="shared" si="11"/>
        <v>28</v>
      </c>
      <c r="F31" s="225">
        <f t="shared" si="11"/>
        <v>3</v>
      </c>
      <c r="G31" s="225">
        <f t="shared" si="11"/>
        <v>0</v>
      </c>
      <c r="H31" s="225">
        <f t="shared" si="11"/>
        <v>-3</v>
      </c>
      <c r="I31" s="225">
        <f>B31+H31</f>
        <v>90</v>
      </c>
      <c r="J31" s="252"/>
    </row>
    <row r="32" spans="1:10" s="154" customFormat="1" ht="17.25" customHeight="1">
      <c r="A32" s="222" t="s">
        <v>201</v>
      </c>
      <c r="B32" s="50">
        <v>93</v>
      </c>
      <c r="C32" s="248">
        <f>SUM(D32,E32,F32,G32)</f>
        <v>31</v>
      </c>
      <c r="D32" s="248"/>
      <c r="E32" s="248">
        <v>28</v>
      </c>
      <c r="F32" s="248">
        <v>3</v>
      </c>
      <c r="G32" s="248"/>
      <c r="H32" s="248">
        <f t="shared" si="10"/>
        <v>-3</v>
      </c>
      <c r="I32" s="228">
        <f t="shared" si="3"/>
        <v>90</v>
      </c>
      <c r="J32" s="10"/>
    </row>
    <row r="33" spans="1:10" s="253" customFormat="1" ht="17.25" customHeight="1">
      <c r="A33" s="58" t="s">
        <v>80</v>
      </c>
      <c r="B33" s="225">
        <v>3723</v>
      </c>
      <c r="C33" s="225">
        <f>SUM(C34:C35)</f>
        <v>1157</v>
      </c>
      <c r="D33" s="225">
        <f>SUM(D34:D35)</f>
        <v>143</v>
      </c>
      <c r="E33" s="225">
        <f>SUM(E34:E35)</f>
        <v>871</v>
      </c>
      <c r="F33" s="225">
        <f>SUM(F34:F35)</f>
        <v>143</v>
      </c>
      <c r="G33" s="225">
        <f>SUM(G34:G35)</f>
        <v>16</v>
      </c>
      <c r="H33" s="254">
        <f t="shared" si="10"/>
        <v>-16</v>
      </c>
      <c r="I33" s="225">
        <f t="shared" si="3"/>
        <v>3707</v>
      </c>
      <c r="J33" s="252"/>
    </row>
    <row r="34" spans="1:10" s="154" customFormat="1" ht="17.25" customHeight="1">
      <c r="A34" s="59" t="s">
        <v>133</v>
      </c>
      <c r="B34" s="50">
        <v>177</v>
      </c>
      <c r="C34" s="248">
        <f>SUM(D34:F34)</f>
        <v>43</v>
      </c>
      <c r="D34" s="248">
        <v>9</v>
      </c>
      <c r="E34" s="248">
        <v>32</v>
      </c>
      <c r="F34" s="248">
        <v>2</v>
      </c>
      <c r="G34" s="248">
        <v>2</v>
      </c>
      <c r="H34" s="248">
        <f t="shared" si="10"/>
        <v>5</v>
      </c>
      <c r="I34" s="228">
        <f t="shared" si="3"/>
        <v>182</v>
      </c>
      <c r="J34" s="10"/>
    </row>
    <row r="35" spans="1:10" s="155" customFormat="1" ht="17.25" customHeight="1">
      <c r="A35" s="59" t="s">
        <v>81</v>
      </c>
      <c r="B35" s="50">
        <v>3546</v>
      </c>
      <c r="C35" s="248">
        <f>SUM(D35:F35)</f>
        <v>1114</v>
      </c>
      <c r="D35" s="229">
        <v>134</v>
      </c>
      <c r="E35" s="229">
        <v>839</v>
      </c>
      <c r="F35" s="229">
        <v>141</v>
      </c>
      <c r="G35" s="249">
        <v>14</v>
      </c>
      <c r="H35" s="248">
        <f t="shared" si="10"/>
        <v>-21</v>
      </c>
      <c r="I35" s="228">
        <f t="shared" si="3"/>
        <v>3525</v>
      </c>
      <c r="J35" s="10"/>
    </row>
    <row r="36" spans="1:10" s="253" customFormat="1" ht="17.25" customHeight="1">
      <c r="A36" s="58" t="s">
        <v>95</v>
      </c>
      <c r="B36" s="225">
        <v>1903</v>
      </c>
      <c r="C36" s="225">
        <f t="shared" ref="C36:H36" si="12">SUM(C37:C38)</f>
        <v>670</v>
      </c>
      <c r="D36" s="225">
        <f t="shared" si="12"/>
        <v>83</v>
      </c>
      <c r="E36" s="225">
        <f t="shared" si="12"/>
        <v>550</v>
      </c>
      <c r="F36" s="225">
        <f t="shared" si="12"/>
        <v>37</v>
      </c>
      <c r="G36" s="225">
        <f t="shared" si="12"/>
        <v>6</v>
      </c>
      <c r="H36" s="225">
        <f t="shared" si="12"/>
        <v>40</v>
      </c>
      <c r="I36" s="225">
        <f t="shared" si="3"/>
        <v>1943</v>
      </c>
      <c r="J36" s="252"/>
    </row>
    <row r="37" spans="1:10" ht="17.25" customHeight="1">
      <c r="A37" s="59" t="s">
        <v>94</v>
      </c>
      <c r="B37" s="50">
        <v>131</v>
      </c>
      <c r="C37" s="248">
        <f>SUM(D37:F37)</f>
        <v>84</v>
      </c>
      <c r="D37" s="248">
        <v>11</v>
      </c>
      <c r="E37" s="248">
        <v>70</v>
      </c>
      <c r="F37" s="248">
        <v>3</v>
      </c>
      <c r="G37" s="248"/>
      <c r="H37" s="248">
        <f>D37-F37-G37</f>
        <v>8</v>
      </c>
      <c r="I37" s="228">
        <f t="shared" si="3"/>
        <v>139</v>
      </c>
    </row>
    <row r="38" spans="1:10" s="155" customFormat="1" ht="17.25" customHeight="1">
      <c r="A38" s="59" t="s">
        <v>82</v>
      </c>
      <c r="B38" s="50">
        <v>1772</v>
      </c>
      <c r="C38" s="248">
        <f>SUM(D38:F38)</f>
        <v>586</v>
      </c>
      <c r="D38" s="229">
        <v>72</v>
      </c>
      <c r="E38" s="229">
        <v>480</v>
      </c>
      <c r="F38" s="229">
        <v>34</v>
      </c>
      <c r="G38" s="249">
        <v>6</v>
      </c>
      <c r="H38" s="248">
        <f>D38-F38-G38</f>
        <v>32</v>
      </c>
      <c r="I38" s="228">
        <f t="shared" si="3"/>
        <v>1804</v>
      </c>
      <c r="J38" s="10"/>
    </row>
    <row r="39" spans="1:10" s="253" customFormat="1" ht="17.25" customHeight="1">
      <c r="A39" s="58" t="s">
        <v>96</v>
      </c>
      <c r="B39" s="225">
        <v>1135</v>
      </c>
      <c r="C39" s="225">
        <f t="shared" ref="C39:H39" si="13">SUM(C40:C41)</f>
        <v>369</v>
      </c>
      <c r="D39" s="225">
        <f t="shared" si="13"/>
        <v>28</v>
      </c>
      <c r="E39" s="225">
        <f t="shared" si="13"/>
        <v>317</v>
      </c>
      <c r="F39" s="225">
        <f t="shared" si="13"/>
        <v>24</v>
      </c>
      <c r="G39" s="225">
        <f t="shared" si="13"/>
        <v>-1</v>
      </c>
      <c r="H39" s="225">
        <f t="shared" si="13"/>
        <v>5</v>
      </c>
      <c r="I39" s="225">
        <f t="shared" si="3"/>
        <v>1140</v>
      </c>
      <c r="J39" s="252"/>
    </row>
    <row r="40" spans="1:10" s="154" customFormat="1" ht="17.25" customHeight="1">
      <c r="A40" s="59" t="s">
        <v>134</v>
      </c>
      <c r="B40" s="50">
        <v>104</v>
      </c>
      <c r="C40" s="248">
        <f>SUM(D40:F40)</f>
        <v>31</v>
      </c>
      <c r="D40" s="248">
        <v>1</v>
      </c>
      <c r="E40" s="250">
        <v>27</v>
      </c>
      <c r="F40" s="250">
        <v>3</v>
      </c>
      <c r="G40" s="250"/>
      <c r="H40" s="248">
        <f>D40-F40-G40</f>
        <v>-2</v>
      </c>
      <c r="I40" s="228">
        <f t="shared" si="3"/>
        <v>102</v>
      </c>
      <c r="J40" s="10"/>
    </row>
    <row r="41" spans="1:10" s="155" customFormat="1" ht="17.25" customHeight="1">
      <c r="A41" s="59" t="s">
        <v>121</v>
      </c>
      <c r="B41" s="50">
        <v>1031</v>
      </c>
      <c r="C41" s="248">
        <f>SUM(D41:F41)</f>
        <v>338</v>
      </c>
      <c r="D41" s="229">
        <v>27</v>
      </c>
      <c r="E41" s="250">
        <v>290</v>
      </c>
      <c r="F41" s="250">
        <v>21</v>
      </c>
      <c r="G41" s="250">
        <v>-1</v>
      </c>
      <c r="H41" s="248">
        <f>D41-F41-G41</f>
        <v>7</v>
      </c>
      <c r="I41" s="228">
        <f t="shared" si="3"/>
        <v>1038</v>
      </c>
      <c r="J41" s="10"/>
    </row>
    <row r="42" spans="1:10" s="253" customFormat="1" ht="17.25" customHeight="1">
      <c r="A42" s="58" t="s">
        <v>83</v>
      </c>
      <c r="B42" s="225">
        <v>1589</v>
      </c>
      <c r="C42" s="225">
        <f t="shared" ref="C42:H42" si="14">SUM(C43:C44)</f>
        <v>572</v>
      </c>
      <c r="D42" s="225">
        <f t="shared" si="14"/>
        <v>67</v>
      </c>
      <c r="E42" s="225">
        <f t="shared" si="14"/>
        <v>462</v>
      </c>
      <c r="F42" s="225">
        <f t="shared" si="14"/>
        <v>43</v>
      </c>
      <c r="G42" s="225">
        <f t="shared" si="14"/>
        <v>-5</v>
      </c>
      <c r="H42" s="225">
        <f t="shared" si="14"/>
        <v>29</v>
      </c>
      <c r="I42" s="225">
        <f t="shared" si="3"/>
        <v>1618</v>
      </c>
      <c r="J42" s="252"/>
    </row>
    <row r="43" spans="1:10" s="154" customFormat="1" ht="17.25" customHeight="1">
      <c r="A43" s="59" t="s">
        <v>98</v>
      </c>
      <c r="B43" s="50">
        <v>138</v>
      </c>
      <c r="C43" s="248">
        <f>SUM(D43:F43)</f>
        <v>31</v>
      </c>
      <c r="D43" s="248">
        <v>5</v>
      </c>
      <c r="E43" s="248">
        <v>22</v>
      </c>
      <c r="F43" s="248">
        <v>4</v>
      </c>
      <c r="G43" s="248"/>
      <c r="H43" s="248">
        <f>D43-F43-G43</f>
        <v>1</v>
      </c>
      <c r="I43" s="228">
        <f t="shared" si="3"/>
        <v>139</v>
      </c>
      <c r="J43" s="10"/>
    </row>
    <row r="44" spans="1:10" s="155" customFormat="1" ht="17.25" customHeight="1">
      <c r="A44" s="59" t="s">
        <v>84</v>
      </c>
      <c r="B44" s="50">
        <v>1451</v>
      </c>
      <c r="C44" s="248">
        <f>SUM(D44:F44)</f>
        <v>541</v>
      </c>
      <c r="D44" s="229">
        <v>62</v>
      </c>
      <c r="E44" s="229">
        <v>440</v>
      </c>
      <c r="F44" s="229">
        <v>39</v>
      </c>
      <c r="G44" s="249">
        <v>-5</v>
      </c>
      <c r="H44" s="248">
        <f>D44-F44-G44</f>
        <v>28</v>
      </c>
      <c r="I44" s="228">
        <f t="shared" si="3"/>
        <v>1479</v>
      </c>
      <c r="J44" s="10"/>
    </row>
    <row r="45" spans="1:10" s="253" customFormat="1" ht="17.25" customHeight="1">
      <c r="A45" s="58" t="s">
        <v>85</v>
      </c>
      <c r="B45" s="225">
        <v>1542</v>
      </c>
      <c r="C45" s="225">
        <f t="shared" ref="C45:H45" si="15">SUM(C46:C47)</f>
        <v>505</v>
      </c>
      <c r="D45" s="225">
        <f t="shared" si="15"/>
        <v>57</v>
      </c>
      <c r="E45" s="225">
        <f t="shared" si="15"/>
        <v>402</v>
      </c>
      <c r="F45" s="225">
        <f t="shared" si="15"/>
        <v>46</v>
      </c>
      <c r="G45" s="225">
        <f t="shared" si="15"/>
        <v>5</v>
      </c>
      <c r="H45" s="225">
        <f t="shared" si="15"/>
        <v>6</v>
      </c>
      <c r="I45" s="225">
        <f t="shared" si="3"/>
        <v>1548</v>
      </c>
      <c r="J45" s="252"/>
    </row>
    <row r="46" spans="1:10" ht="17.25" customHeight="1">
      <c r="A46" s="66" t="s">
        <v>123</v>
      </c>
      <c r="B46" s="50">
        <v>119</v>
      </c>
      <c r="C46" s="248">
        <f>SUM(D46:F46)</f>
        <v>63</v>
      </c>
      <c r="D46" s="248">
        <v>7</v>
      </c>
      <c r="E46" s="248">
        <v>50</v>
      </c>
      <c r="F46" s="248">
        <v>6</v>
      </c>
      <c r="G46" s="248"/>
      <c r="H46" s="248">
        <f>D46-F46-G46</f>
        <v>1</v>
      </c>
      <c r="I46" s="228">
        <f t="shared" si="3"/>
        <v>120</v>
      </c>
    </row>
    <row r="47" spans="1:10" s="155" customFormat="1" ht="17.25" customHeight="1">
      <c r="A47" s="59" t="s">
        <v>86</v>
      </c>
      <c r="B47" s="50">
        <v>1423</v>
      </c>
      <c r="C47" s="248">
        <f>SUM(D47:F47)</f>
        <v>442</v>
      </c>
      <c r="D47" s="229">
        <v>50</v>
      </c>
      <c r="E47" s="229">
        <v>352</v>
      </c>
      <c r="F47" s="229">
        <v>40</v>
      </c>
      <c r="G47" s="249">
        <v>5</v>
      </c>
      <c r="H47" s="248">
        <f>D47-F47-G47</f>
        <v>5</v>
      </c>
      <c r="I47" s="228">
        <f t="shared" si="3"/>
        <v>1428</v>
      </c>
      <c r="J47" s="10"/>
    </row>
    <row r="48" spans="1:10" s="253" customFormat="1" ht="17.25" customHeight="1">
      <c r="A48" s="58" t="s">
        <v>102</v>
      </c>
      <c r="B48" s="225">
        <v>2182</v>
      </c>
      <c r="C48" s="225">
        <f t="shared" ref="C48:H48" si="16">SUM(C49:C50)</f>
        <v>565</v>
      </c>
      <c r="D48" s="225">
        <f t="shared" si="16"/>
        <v>67</v>
      </c>
      <c r="E48" s="225">
        <f t="shared" si="16"/>
        <v>425</v>
      </c>
      <c r="F48" s="225">
        <f t="shared" si="16"/>
        <v>73</v>
      </c>
      <c r="G48" s="225">
        <f t="shared" si="16"/>
        <v>3</v>
      </c>
      <c r="H48" s="225">
        <f t="shared" si="16"/>
        <v>-9</v>
      </c>
      <c r="I48" s="225">
        <f t="shared" si="3"/>
        <v>2173</v>
      </c>
      <c r="J48" s="252"/>
    </row>
    <row r="49" spans="1:10" ht="17.25" customHeight="1">
      <c r="A49" s="59" t="s">
        <v>0</v>
      </c>
      <c r="B49" s="50">
        <v>135</v>
      </c>
      <c r="C49" s="248">
        <f>SUM(D49:F49)</f>
        <v>32</v>
      </c>
      <c r="D49" s="248">
        <v>6</v>
      </c>
      <c r="E49" s="248">
        <v>24</v>
      </c>
      <c r="F49" s="248">
        <v>2</v>
      </c>
      <c r="G49" s="248"/>
      <c r="H49" s="248">
        <f>D49-F49-G49</f>
        <v>4</v>
      </c>
      <c r="I49" s="228">
        <f t="shared" si="3"/>
        <v>139</v>
      </c>
    </row>
    <row r="50" spans="1:10" s="155" customFormat="1" ht="17.25" customHeight="1">
      <c r="A50" s="59" t="s">
        <v>87</v>
      </c>
      <c r="B50" s="50">
        <v>2047</v>
      </c>
      <c r="C50" s="248">
        <f>SUM(D50:F50)</f>
        <v>533</v>
      </c>
      <c r="D50" s="229">
        <v>61</v>
      </c>
      <c r="E50" s="229">
        <v>401</v>
      </c>
      <c r="F50" s="229">
        <v>71</v>
      </c>
      <c r="G50" s="249">
        <v>3</v>
      </c>
      <c r="H50" s="248">
        <f>D50-F50-G50</f>
        <v>-13</v>
      </c>
      <c r="I50" s="228">
        <f t="shared" si="3"/>
        <v>2034</v>
      </c>
      <c r="J50" s="10"/>
    </row>
    <row r="51" spans="1:10" s="253" customFormat="1" ht="17.25" customHeight="1">
      <c r="A51" s="58" t="s">
        <v>88</v>
      </c>
      <c r="B51" s="225">
        <v>2262</v>
      </c>
      <c r="C51" s="225">
        <f t="shared" ref="C51:H51" si="17">SUM(C52:C53)</f>
        <v>788</v>
      </c>
      <c r="D51" s="225">
        <f t="shared" si="17"/>
        <v>82</v>
      </c>
      <c r="E51" s="225">
        <f t="shared" si="17"/>
        <v>646</v>
      </c>
      <c r="F51" s="225">
        <f t="shared" si="17"/>
        <v>60</v>
      </c>
      <c r="G51" s="225">
        <f t="shared" si="17"/>
        <v>9</v>
      </c>
      <c r="H51" s="225">
        <f t="shared" si="17"/>
        <v>13</v>
      </c>
      <c r="I51" s="225">
        <f t="shared" si="3"/>
        <v>2275</v>
      </c>
      <c r="J51" s="252"/>
    </row>
    <row r="52" spans="1:10" ht="17.25" customHeight="1">
      <c r="A52" s="59" t="s">
        <v>103</v>
      </c>
      <c r="B52" s="50">
        <v>107</v>
      </c>
      <c r="C52" s="248">
        <f>SUM(D52:F52)</f>
        <v>61</v>
      </c>
      <c r="D52" s="248">
        <v>5</v>
      </c>
      <c r="E52" s="248">
        <v>56</v>
      </c>
      <c r="F52" s="248"/>
      <c r="G52" s="248"/>
      <c r="H52" s="248">
        <f>D52-F52-G52</f>
        <v>5</v>
      </c>
      <c r="I52" s="228">
        <f t="shared" si="3"/>
        <v>112</v>
      </c>
    </row>
    <row r="53" spans="1:10" s="155" customFormat="1" ht="17.25" customHeight="1">
      <c r="A53" s="59" t="s">
        <v>89</v>
      </c>
      <c r="B53" s="50">
        <v>2155</v>
      </c>
      <c r="C53" s="248">
        <f>SUM(D53:F53)</f>
        <v>727</v>
      </c>
      <c r="D53" s="229">
        <v>77</v>
      </c>
      <c r="E53" s="229">
        <v>590</v>
      </c>
      <c r="F53" s="229">
        <v>60</v>
      </c>
      <c r="G53" s="249">
        <v>9</v>
      </c>
      <c r="H53" s="248">
        <f>D53-F53-G53</f>
        <v>8</v>
      </c>
      <c r="I53" s="228">
        <f t="shared" si="3"/>
        <v>2163</v>
      </c>
      <c r="J53" s="10"/>
    </row>
    <row r="54" spans="1:10" s="253" customFormat="1" ht="17.25" customHeight="1">
      <c r="A54" s="58" t="s">
        <v>90</v>
      </c>
      <c r="B54" s="225">
        <v>1827</v>
      </c>
      <c r="C54" s="225">
        <f t="shared" ref="C54:H54" si="18">SUM(C55:C56)</f>
        <v>710</v>
      </c>
      <c r="D54" s="225">
        <f t="shared" si="18"/>
        <v>48</v>
      </c>
      <c r="E54" s="225">
        <f t="shared" si="18"/>
        <v>604</v>
      </c>
      <c r="F54" s="225">
        <f t="shared" si="18"/>
        <v>58</v>
      </c>
      <c r="G54" s="225">
        <f t="shared" si="18"/>
        <v>5</v>
      </c>
      <c r="H54" s="225">
        <f t="shared" si="18"/>
        <v>-15</v>
      </c>
      <c r="I54" s="225">
        <f t="shared" si="3"/>
        <v>1812</v>
      </c>
      <c r="J54" s="252"/>
    </row>
    <row r="55" spans="1:10" s="61" customFormat="1" ht="17.25" customHeight="1">
      <c r="A55" s="59" t="s">
        <v>105</v>
      </c>
      <c r="B55" s="50">
        <v>131</v>
      </c>
      <c r="C55" s="248">
        <f>SUM(D55:F55)</f>
        <v>27</v>
      </c>
      <c r="D55" s="248">
        <v>1</v>
      </c>
      <c r="E55" s="248">
        <v>17</v>
      </c>
      <c r="F55" s="248">
        <v>9</v>
      </c>
      <c r="G55" s="248"/>
      <c r="H55" s="248">
        <f>D55-F55-G55</f>
        <v>-8</v>
      </c>
      <c r="I55" s="228">
        <f t="shared" si="3"/>
        <v>123</v>
      </c>
    </row>
    <row r="56" spans="1:10" s="155" customFormat="1" ht="17.25" customHeight="1">
      <c r="A56" s="59" t="s">
        <v>91</v>
      </c>
      <c r="B56" s="50">
        <v>1696</v>
      </c>
      <c r="C56" s="248">
        <f>SUM(D56:F56)</f>
        <v>683</v>
      </c>
      <c r="D56" s="229">
        <v>47</v>
      </c>
      <c r="E56" s="229">
        <v>587</v>
      </c>
      <c r="F56" s="229">
        <v>49</v>
      </c>
      <c r="G56" s="249">
        <v>5</v>
      </c>
      <c r="H56" s="248">
        <f>D56-F56-G56</f>
        <v>-7</v>
      </c>
      <c r="I56" s="228">
        <f t="shared" si="3"/>
        <v>1689</v>
      </c>
      <c r="J56" s="10"/>
    </row>
    <row r="57" spans="1:10" s="253" customFormat="1" ht="17.25" customHeight="1">
      <c r="A57" s="58" t="s">
        <v>92</v>
      </c>
      <c r="B57" s="225">
        <v>154</v>
      </c>
      <c r="C57" s="225">
        <f>C58</f>
        <v>40</v>
      </c>
      <c r="D57" s="225">
        <f t="shared" ref="D57:H57" si="19">SUM(D58:D59)</f>
        <v>5</v>
      </c>
      <c r="E57" s="225">
        <f t="shared" si="19"/>
        <v>33</v>
      </c>
      <c r="F57" s="225">
        <f t="shared" si="19"/>
        <v>2</v>
      </c>
      <c r="G57" s="225">
        <f t="shared" si="19"/>
        <v>0</v>
      </c>
      <c r="H57" s="225">
        <f t="shared" si="19"/>
        <v>3</v>
      </c>
      <c r="I57" s="225">
        <f t="shared" si="3"/>
        <v>157</v>
      </c>
      <c r="J57" s="252"/>
    </row>
    <row r="58" spans="1:10" s="154" customFormat="1" ht="17.25" customHeight="1">
      <c r="A58" s="59" t="s">
        <v>271</v>
      </c>
      <c r="B58" s="50">
        <v>154</v>
      </c>
      <c r="C58" s="248">
        <f>SUM(D58,E58,F58,G58)</f>
        <v>40</v>
      </c>
      <c r="D58" s="248">
        <v>5</v>
      </c>
      <c r="E58" s="248">
        <v>33</v>
      </c>
      <c r="F58" s="248">
        <v>2</v>
      </c>
      <c r="G58" s="248"/>
      <c r="H58" s="248">
        <f>D58-F58-G58</f>
        <v>3</v>
      </c>
      <c r="I58" s="228">
        <f t="shared" si="3"/>
        <v>157</v>
      </c>
      <c r="J58" s="10"/>
    </row>
    <row r="59" spans="1:10" ht="17.25" customHeight="1">
      <c r="A59" s="473" t="s">
        <v>409</v>
      </c>
      <c r="B59" s="473"/>
      <c r="C59" s="473"/>
      <c r="D59" s="473"/>
    </row>
  </sheetData>
  <mergeCells count="11">
    <mergeCell ref="A5:A6"/>
    <mergeCell ref="A59:D59"/>
    <mergeCell ref="F5:G5"/>
    <mergeCell ref="A2:I2"/>
    <mergeCell ref="A3:I3"/>
    <mergeCell ref="B5:B6"/>
    <mergeCell ref="C5:C6"/>
    <mergeCell ref="D5:D6"/>
    <mergeCell ref="E5:E6"/>
    <mergeCell ref="H5:H6"/>
    <mergeCell ref="I5:I6"/>
  </mergeCells>
  <phoneticPr fontId="4" type="noConversion"/>
  <printOptions horizontalCentered="1"/>
  <pageMargins left="0.46" right="0.4" top="0.68" bottom="0.56999999999999995" header="0.51181102362204722" footer="0.51181102362204722"/>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dimension ref="A1:K59"/>
  <sheetViews>
    <sheetView view="pageBreakPreview" zoomScale="130" zoomScaleNormal="75" zoomScaleSheetLayoutView="130" workbookViewId="0">
      <pane xSplit="1" ySplit="9" topLeftCell="B10" activePane="bottomRight" state="frozen"/>
      <selection pane="topRight" activeCell="B1" sqref="B1"/>
      <selection pane="bottomLeft" activeCell="A10" sqref="A10"/>
      <selection pane="bottomRight" activeCell="A2" sqref="A2:K2"/>
    </sheetView>
  </sheetViews>
  <sheetFormatPr defaultRowHeight="13.5"/>
  <cols>
    <col min="1" max="1" width="10" style="10" customWidth="1"/>
    <col min="2" max="11" width="8.33203125" style="10" customWidth="1"/>
    <col min="12" max="13" width="9.6640625" style="10" bestFit="1" customWidth="1"/>
    <col min="14" max="16384" width="8.88671875" style="10"/>
  </cols>
  <sheetData>
    <row r="1" spans="1:11" ht="11.25" customHeight="1">
      <c r="A1" s="69"/>
      <c r="J1" s="11"/>
    </row>
    <row r="2" spans="1:11" s="12" customFormat="1" ht="25.5">
      <c r="A2" s="464" t="s">
        <v>158</v>
      </c>
      <c r="B2" s="464"/>
      <c r="C2" s="464"/>
      <c r="D2" s="464"/>
      <c r="E2" s="464"/>
      <c r="F2" s="464"/>
      <c r="G2" s="464"/>
      <c r="H2" s="464"/>
      <c r="I2" s="464"/>
      <c r="J2" s="464"/>
      <c r="K2" s="464"/>
    </row>
    <row r="3" spans="1:11" s="13" customFormat="1" ht="14.25">
      <c r="A3" s="512" t="s">
        <v>414</v>
      </c>
      <c r="B3" s="512"/>
      <c r="C3" s="512"/>
      <c r="D3" s="512"/>
      <c r="E3" s="512"/>
      <c r="F3" s="512"/>
      <c r="G3" s="512"/>
      <c r="H3" s="512"/>
      <c r="I3" s="512"/>
      <c r="J3" s="512"/>
      <c r="K3" s="512"/>
    </row>
    <row r="4" spans="1:11" s="15" customFormat="1" ht="17.25" customHeight="1">
      <c r="A4" s="14"/>
      <c r="K4" s="16" t="s">
        <v>26</v>
      </c>
    </row>
    <row r="5" spans="1:11" s="15" customFormat="1" ht="18.75" customHeight="1">
      <c r="A5" s="507" t="s">
        <v>6</v>
      </c>
      <c r="B5" s="505" t="s">
        <v>7</v>
      </c>
      <c r="C5" s="509" t="s">
        <v>8</v>
      </c>
      <c r="D5" s="510"/>
      <c r="E5" s="510"/>
      <c r="F5" s="511"/>
      <c r="G5" s="502" t="s">
        <v>9</v>
      </c>
      <c r="H5" s="503"/>
      <c r="I5" s="503"/>
      <c r="J5" s="503"/>
      <c r="K5" s="504"/>
    </row>
    <row r="6" spans="1:11" s="15" customFormat="1" ht="18.75" customHeight="1" thickBot="1">
      <c r="A6" s="508"/>
      <c r="B6" s="506"/>
      <c r="C6" s="135" t="s">
        <v>10</v>
      </c>
      <c r="D6" s="135" t="s">
        <v>11</v>
      </c>
      <c r="E6" s="135" t="s">
        <v>12</v>
      </c>
      <c r="F6" s="141" t="s">
        <v>298</v>
      </c>
      <c r="G6" s="139" t="s">
        <v>10</v>
      </c>
      <c r="H6" s="139" t="s">
        <v>13</v>
      </c>
      <c r="I6" s="139" t="s">
        <v>14</v>
      </c>
      <c r="J6" s="140" t="s">
        <v>15</v>
      </c>
      <c r="K6" s="139" t="s">
        <v>16</v>
      </c>
    </row>
    <row r="7" spans="1:11" s="27" customFormat="1" ht="18.75" customHeight="1" thickTop="1">
      <c r="A7" s="138" t="s">
        <v>4</v>
      </c>
      <c r="B7" s="97">
        <f>SUM(B10,B13,B16,B19,B22,B25,B28,B31,B33,B36,B39,B42,B45,B48,B51,B54,B57)</f>
        <v>4722</v>
      </c>
      <c r="C7" s="97">
        <f>SUM(C8:C9)</f>
        <v>31286</v>
      </c>
      <c r="D7" s="97">
        <f t="shared" ref="D7:K7" si="0">SUM(D8:D9)</f>
        <v>24530</v>
      </c>
      <c r="E7" s="97">
        <f t="shared" si="0"/>
        <v>6438</v>
      </c>
      <c r="F7" s="97">
        <f t="shared" si="0"/>
        <v>318</v>
      </c>
      <c r="G7" s="97">
        <f t="shared" si="0"/>
        <v>31286</v>
      </c>
      <c r="H7" s="97">
        <f t="shared" si="0"/>
        <v>28743</v>
      </c>
      <c r="I7" s="97">
        <f t="shared" si="0"/>
        <v>2110</v>
      </c>
      <c r="J7" s="97">
        <f t="shared" si="0"/>
        <v>90</v>
      </c>
      <c r="K7" s="97">
        <f t="shared" si="0"/>
        <v>343</v>
      </c>
    </row>
    <row r="8" spans="1:11" s="27" customFormat="1" ht="18.75" customHeight="1">
      <c r="A8" s="25" t="s">
        <v>119</v>
      </c>
      <c r="B8" s="26">
        <f>SUM(B11,B14,B17,B20,B23,B26,B29,B32,B34,B37,B40,B43,B46,B49,B52,B55,B58)</f>
        <v>488</v>
      </c>
      <c r="C8" s="26">
        <f t="shared" ref="C8:K8" si="1">SUM(C11,C14,C17,C20,C23,C26,C29,C32,C34,C37,C40,C43,C46,C49,C52,C55,C58)</f>
        <v>4138</v>
      </c>
      <c r="D8" s="26">
        <f t="shared" si="1"/>
        <v>3439</v>
      </c>
      <c r="E8" s="26">
        <f t="shared" si="1"/>
        <v>689</v>
      </c>
      <c r="F8" s="26">
        <f t="shared" si="1"/>
        <v>10</v>
      </c>
      <c r="G8" s="26">
        <f t="shared" si="1"/>
        <v>4138</v>
      </c>
      <c r="H8" s="26">
        <f t="shared" si="1"/>
        <v>4035</v>
      </c>
      <c r="I8" s="26">
        <f t="shared" si="1"/>
        <v>64</v>
      </c>
      <c r="J8" s="26">
        <f t="shared" si="1"/>
        <v>7</v>
      </c>
      <c r="K8" s="26">
        <f t="shared" si="1"/>
        <v>32</v>
      </c>
    </row>
    <row r="9" spans="1:11" s="27" customFormat="1" ht="18.75" customHeight="1">
      <c r="A9" s="25" t="s">
        <v>128</v>
      </c>
      <c r="B9" s="26">
        <f>SUM(B12,B15,B18,B21,B24,B27,B30,B35,B38,B41,B44,B47,B50,B53,B56)</f>
        <v>4234</v>
      </c>
      <c r="C9" s="26">
        <f t="shared" ref="C9:K9" si="2">SUM(C12,C15,C18,C21,C24,C27,C30,C35,C38,C41,C44,C47,C50,C53,C56)</f>
        <v>27148</v>
      </c>
      <c r="D9" s="26">
        <f t="shared" si="2"/>
        <v>21091</v>
      </c>
      <c r="E9" s="26">
        <f t="shared" si="2"/>
        <v>5749</v>
      </c>
      <c r="F9" s="26">
        <f t="shared" si="2"/>
        <v>308</v>
      </c>
      <c r="G9" s="26">
        <f t="shared" si="2"/>
        <v>27148</v>
      </c>
      <c r="H9" s="26">
        <f t="shared" si="2"/>
        <v>24708</v>
      </c>
      <c r="I9" s="26">
        <f t="shared" si="2"/>
        <v>2046</v>
      </c>
      <c r="J9" s="26">
        <f t="shared" si="2"/>
        <v>83</v>
      </c>
      <c r="K9" s="26">
        <f t="shared" si="2"/>
        <v>311</v>
      </c>
    </row>
    <row r="10" spans="1:11" s="46" customFormat="1" ht="15.75" customHeight="1">
      <c r="A10" s="18" t="s">
        <v>135</v>
      </c>
      <c r="B10" s="5">
        <f>SUM(B11:B12)</f>
        <v>474</v>
      </c>
      <c r="C10" s="5">
        <f t="shared" ref="C10:K10" si="3">SUM(C11:C12)</f>
        <v>2953</v>
      </c>
      <c r="D10" s="5">
        <f t="shared" si="3"/>
        <v>2256</v>
      </c>
      <c r="E10" s="5">
        <f t="shared" si="3"/>
        <v>674</v>
      </c>
      <c r="F10" s="5">
        <f t="shared" si="3"/>
        <v>23</v>
      </c>
      <c r="G10" s="399">
        <f>SUM(H10:J10)</f>
        <v>2927</v>
      </c>
      <c r="H10" s="5">
        <f t="shared" si="3"/>
        <v>2608</v>
      </c>
      <c r="I10" s="5">
        <f t="shared" si="3"/>
        <v>294</v>
      </c>
      <c r="J10" s="5">
        <f t="shared" si="3"/>
        <v>25</v>
      </c>
      <c r="K10" s="5">
        <f t="shared" si="3"/>
        <v>26</v>
      </c>
    </row>
    <row r="11" spans="1:11" s="49" customFormat="1" ht="15.75" customHeight="1">
      <c r="A11" s="400" t="s">
        <v>122</v>
      </c>
      <c r="B11" s="228">
        <v>19</v>
      </c>
      <c r="C11" s="23">
        <f>SUM(D11:F11)</f>
        <v>394</v>
      </c>
      <c r="D11" s="228">
        <v>334</v>
      </c>
      <c r="E11" s="228">
        <v>60</v>
      </c>
      <c r="F11" s="228"/>
      <c r="G11" s="228">
        <f>SUM(H11:K11)</f>
        <v>394</v>
      </c>
      <c r="H11" s="228">
        <v>394</v>
      </c>
      <c r="I11" s="228"/>
      <c r="J11" s="228"/>
      <c r="K11" s="228"/>
    </row>
    <row r="12" spans="1:11" s="51" customFormat="1" ht="15.75" customHeight="1">
      <c r="A12" s="400" t="s">
        <v>576</v>
      </c>
      <c r="B12" s="228">
        <v>455</v>
      </c>
      <c r="C12" s="23">
        <f>SUM(D12:F12)</f>
        <v>2559</v>
      </c>
      <c r="D12" s="228">
        <v>1922</v>
      </c>
      <c r="E12" s="228">
        <v>614</v>
      </c>
      <c r="F12" s="228">
        <v>23</v>
      </c>
      <c r="G12" s="228">
        <f>SUM(H12:K12)</f>
        <v>2559</v>
      </c>
      <c r="H12" s="228">
        <v>2214</v>
      </c>
      <c r="I12" s="228">
        <v>294</v>
      </c>
      <c r="J12" s="228">
        <v>25</v>
      </c>
      <c r="K12" s="228">
        <v>26</v>
      </c>
    </row>
    <row r="13" spans="1:11" s="14" customFormat="1" ht="15.75" customHeight="1">
      <c r="A13" s="18" t="s">
        <v>58</v>
      </c>
      <c r="B13" s="5">
        <f t="shared" ref="B13:K13" si="4">SUM(B14:B15)</f>
        <v>292</v>
      </c>
      <c r="C13" s="5">
        <f t="shared" si="4"/>
        <v>1805</v>
      </c>
      <c r="D13" s="5">
        <f t="shared" si="4"/>
        <v>1363</v>
      </c>
      <c r="E13" s="5">
        <f t="shared" si="4"/>
        <v>442</v>
      </c>
      <c r="F13" s="5">
        <f t="shared" si="4"/>
        <v>0</v>
      </c>
      <c r="G13" s="5">
        <f t="shared" si="4"/>
        <v>1805</v>
      </c>
      <c r="H13" s="5">
        <f t="shared" si="4"/>
        <v>1616</v>
      </c>
      <c r="I13" s="5">
        <f t="shared" si="4"/>
        <v>171</v>
      </c>
      <c r="J13" s="5">
        <f t="shared" si="4"/>
        <v>2</v>
      </c>
      <c r="K13" s="5">
        <f t="shared" si="4"/>
        <v>16</v>
      </c>
    </row>
    <row r="14" spans="1:11" s="15" customFormat="1" ht="15.75" customHeight="1">
      <c r="A14" s="7" t="s">
        <v>38</v>
      </c>
      <c r="B14" s="6">
        <v>19</v>
      </c>
      <c r="C14" s="6">
        <f>SUM(D14:F14)</f>
        <v>215</v>
      </c>
      <c r="D14" s="38">
        <v>181</v>
      </c>
      <c r="E14" s="38">
        <v>34</v>
      </c>
      <c r="F14" s="38"/>
      <c r="G14" s="50">
        <f>SUM(H14:K14)</f>
        <v>215</v>
      </c>
      <c r="H14" s="38">
        <v>202</v>
      </c>
      <c r="I14" s="38">
        <v>10</v>
      </c>
      <c r="J14" s="38"/>
      <c r="K14" s="38">
        <v>3</v>
      </c>
    </row>
    <row r="15" spans="1:11" s="28" customFormat="1" ht="15.75" customHeight="1">
      <c r="A15" s="52" t="s">
        <v>70</v>
      </c>
      <c r="B15" s="38">
        <v>273</v>
      </c>
      <c r="C15" s="6">
        <f>SUM(D15:F15)</f>
        <v>1590</v>
      </c>
      <c r="D15" s="38">
        <v>1182</v>
      </c>
      <c r="E15" s="38">
        <v>408</v>
      </c>
      <c r="F15" s="38"/>
      <c r="G15" s="50">
        <f>SUM(H15:K15)</f>
        <v>1590</v>
      </c>
      <c r="H15" s="38">
        <v>1414</v>
      </c>
      <c r="I15" s="38">
        <v>161</v>
      </c>
      <c r="J15" s="38">
        <v>2</v>
      </c>
      <c r="K15" s="38">
        <v>13</v>
      </c>
    </row>
    <row r="16" spans="1:11" s="20" customFormat="1" ht="15.75" customHeight="1">
      <c r="A16" s="5" t="s">
        <v>59</v>
      </c>
      <c r="B16" s="5">
        <f t="shared" ref="B16:K16" si="5">SUM(B17:B18)</f>
        <v>142</v>
      </c>
      <c r="C16" s="5">
        <f t="shared" si="5"/>
        <v>957</v>
      </c>
      <c r="D16" s="5">
        <f t="shared" si="5"/>
        <v>741</v>
      </c>
      <c r="E16" s="5">
        <f t="shared" si="5"/>
        <v>216</v>
      </c>
      <c r="F16" s="5">
        <f t="shared" si="5"/>
        <v>0</v>
      </c>
      <c r="G16" s="5">
        <f t="shared" si="5"/>
        <v>957</v>
      </c>
      <c r="H16" s="5">
        <f t="shared" si="5"/>
        <v>895</v>
      </c>
      <c r="I16" s="5">
        <f t="shared" si="5"/>
        <v>61</v>
      </c>
      <c r="J16" s="5">
        <f t="shared" si="5"/>
        <v>0</v>
      </c>
      <c r="K16" s="5">
        <f t="shared" si="5"/>
        <v>1</v>
      </c>
    </row>
    <row r="17" spans="1:11" s="21" customFormat="1" ht="15.75" customHeight="1">
      <c r="A17" s="7" t="s">
        <v>39</v>
      </c>
      <c r="B17" s="45">
        <v>22</v>
      </c>
      <c r="C17" s="6">
        <f>SUM(D17:F17)</f>
        <v>199</v>
      </c>
      <c r="D17" s="45">
        <v>161</v>
      </c>
      <c r="E17" s="45">
        <v>38</v>
      </c>
      <c r="F17" s="45"/>
      <c r="G17" s="50">
        <f>SUM(H17:K17)</f>
        <v>199</v>
      </c>
      <c r="H17" s="45">
        <v>199</v>
      </c>
      <c r="I17" s="45"/>
      <c r="J17" s="45"/>
      <c r="K17" s="45"/>
    </row>
    <row r="18" spans="1:11" s="31" customFormat="1" ht="15.75" customHeight="1">
      <c r="A18" s="52" t="s">
        <v>71</v>
      </c>
      <c r="B18" s="48">
        <v>120</v>
      </c>
      <c r="C18" s="6">
        <f>SUM(D18:F18)</f>
        <v>758</v>
      </c>
      <c r="D18" s="48">
        <v>580</v>
      </c>
      <c r="E18" s="48">
        <v>178</v>
      </c>
      <c r="F18" s="48"/>
      <c r="G18" s="50">
        <f>SUM(H18:K18)</f>
        <v>758</v>
      </c>
      <c r="H18" s="48">
        <v>696</v>
      </c>
      <c r="I18" s="48">
        <v>61</v>
      </c>
      <c r="J18" s="48"/>
      <c r="K18" s="48">
        <v>1</v>
      </c>
    </row>
    <row r="19" spans="1:11" s="14" customFormat="1" ht="15.75" customHeight="1">
      <c r="A19" s="18" t="s">
        <v>60</v>
      </c>
      <c r="B19" s="5">
        <f t="shared" ref="B19:K19" si="6">SUM(B20:B21)</f>
        <v>222</v>
      </c>
      <c r="C19" s="5">
        <f t="shared" si="6"/>
        <v>1494</v>
      </c>
      <c r="D19" s="5">
        <f>SUM(D20:D21)</f>
        <v>1110</v>
      </c>
      <c r="E19" s="5">
        <f>SUM(E20:E21)</f>
        <v>360</v>
      </c>
      <c r="F19" s="5">
        <f t="shared" si="6"/>
        <v>24</v>
      </c>
      <c r="G19" s="5">
        <f t="shared" si="6"/>
        <v>1494</v>
      </c>
      <c r="H19" s="5">
        <f t="shared" si="6"/>
        <v>1326</v>
      </c>
      <c r="I19" s="5">
        <f t="shared" si="6"/>
        <v>135</v>
      </c>
      <c r="J19" s="5">
        <f t="shared" si="6"/>
        <v>9</v>
      </c>
      <c r="K19" s="5">
        <f t="shared" si="6"/>
        <v>24</v>
      </c>
    </row>
    <row r="20" spans="1:11" s="15" customFormat="1" ht="15.75" customHeight="1">
      <c r="A20" s="7" t="s">
        <v>40</v>
      </c>
      <c r="B20" s="6">
        <v>29</v>
      </c>
      <c r="C20" s="6">
        <f>SUM(D20:F20)</f>
        <v>245</v>
      </c>
      <c r="D20" s="6">
        <v>190</v>
      </c>
      <c r="E20" s="6">
        <v>53</v>
      </c>
      <c r="F20" s="6">
        <v>2</v>
      </c>
      <c r="G20" s="50">
        <f>SUM(H20:K20)</f>
        <v>245</v>
      </c>
      <c r="H20" s="6">
        <v>229</v>
      </c>
      <c r="I20" s="6">
        <v>9</v>
      </c>
      <c r="J20" s="6">
        <v>1</v>
      </c>
      <c r="K20" s="6">
        <v>6</v>
      </c>
    </row>
    <row r="21" spans="1:11" s="28" customFormat="1" ht="15.75" customHeight="1">
      <c r="A21" s="52" t="s">
        <v>73</v>
      </c>
      <c r="B21" s="38">
        <v>193</v>
      </c>
      <c r="C21" s="6">
        <f>SUM(D21:F21)</f>
        <v>1249</v>
      </c>
      <c r="D21" s="38">
        <v>920</v>
      </c>
      <c r="E21" s="38">
        <v>307</v>
      </c>
      <c r="F21" s="38">
        <v>22</v>
      </c>
      <c r="G21" s="50">
        <f>SUM(H21:K21)</f>
        <v>1249</v>
      </c>
      <c r="H21" s="38">
        <v>1097</v>
      </c>
      <c r="I21" s="38">
        <v>126</v>
      </c>
      <c r="J21" s="38">
        <v>8</v>
      </c>
      <c r="K21" s="38">
        <v>18</v>
      </c>
    </row>
    <row r="22" spans="1:11" s="14" customFormat="1" ht="15.75" customHeight="1">
      <c r="A22" s="18" t="s">
        <v>145</v>
      </c>
      <c r="B22" s="5">
        <f t="shared" ref="B22:K22" si="7">SUM(B23:B24)</f>
        <v>153</v>
      </c>
      <c r="C22" s="5">
        <f t="shared" si="7"/>
        <v>816</v>
      </c>
      <c r="D22" s="5">
        <f t="shared" si="7"/>
        <v>660</v>
      </c>
      <c r="E22" s="5">
        <f t="shared" si="7"/>
        <v>156</v>
      </c>
      <c r="F22" s="5">
        <f t="shared" si="7"/>
        <v>0</v>
      </c>
      <c r="G22" s="5">
        <f>SUM(G23:G24)</f>
        <v>816</v>
      </c>
      <c r="H22" s="5">
        <f t="shared" si="7"/>
        <v>804</v>
      </c>
      <c r="I22" s="5">
        <f t="shared" si="7"/>
        <v>10</v>
      </c>
      <c r="J22" s="5">
        <f t="shared" si="7"/>
        <v>0</v>
      </c>
      <c r="K22" s="5">
        <f t="shared" si="7"/>
        <v>2</v>
      </c>
    </row>
    <row r="23" spans="1:11" s="22" customFormat="1" ht="15.75" customHeight="1">
      <c r="A23" s="53" t="s">
        <v>41</v>
      </c>
      <c r="B23" s="54">
        <v>44</v>
      </c>
      <c r="C23" s="6">
        <f>SUM(D23:F23)</f>
        <v>267</v>
      </c>
      <c r="D23" s="54">
        <v>210</v>
      </c>
      <c r="E23" s="54">
        <v>57</v>
      </c>
      <c r="F23" s="54"/>
      <c r="G23" s="50">
        <f>SUM(H23:K23)</f>
        <v>267</v>
      </c>
      <c r="H23" s="54">
        <v>261</v>
      </c>
      <c r="I23" s="54">
        <v>4</v>
      </c>
      <c r="J23" s="54"/>
      <c r="K23" s="54">
        <v>2</v>
      </c>
    </row>
    <row r="24" spans="1:11" s="28" customFormat="1" ht="15.75" customHeight="1">
      <c r="A24" s="52" t="s">
        <v>74</v>
      </c>
      <c r="B24" s="38">
        <v>109</v>
      </c>
      <c r="C24" s="6">
        <f>SUM(D24:F24)</f>
        <v>549</v>
      </c>
      <c r="D24" s="38">
        <v>450</v>
      </c>
      <c r="E24" s="38">
        <v>99</v>
      </c>
      <c r="F24" s="38"/>
      <c r="G24" s="50">
        <f>SUM(H24:K24)</f>
        <v>549</v>
      </c>
      <c r="H24" s="38">
        <v>543</v>
      </c>
      <c r="I24" s="38">
        <v>6</v>
      </c>
      <c r="J24" s="38"/>
      <c r="K24" s="38"/>
    </row>
    <row r="25" spans="1:11" s="14" customFormat="1" ht="15.75" customHeight="1">
      <c r="A25" s="18" t="s">
        <v>61</v>
      </c>
      <c r="B25" s="5">
        <f t="shared" ref="B25:K25" si="8">SUM(B26:B27)</f>
        <v>107</v>
      </c>
      <c r="C25" s="5">
        <f t="shared" si="8"/>
        <v>735</v>
      </c>
      <c r="D25" s="5">
        <f t="shared" si="8"/>
        <v>576</v>
      </c>
      <c r="E25" s="5">
        <f t="shared" si="8"/>
        <v>157</v>
      </c>
      <c r="F25" s="5">
        <f t="shared" si="8"/>
        <v>2</v>
      </c>
      <c r="G25" s="5">
        <f t="shared" si="8"/>
        <v>735</v>
      </c>
      <c r="H25" s="5">
        <f t="shared" si="8"/>
        <v>704</v>
      </c>
      <c r="I25" s="5">
        <f t="shared" si="8"/>
        <v>23</v>
      </c>
      <c r="J25" s="5">
        <f t="shared" si="8"/>
        <v>2</v>
      </c>
      <c r="K25" s="5">
        <f t="shared" si="8"/>
        <v>6</v>
      </c>
    </row>
    <row r="26" spans="1:11" s="15" customFormat="1" ht="15.75" customHeight="1">
      <c r="A26" s="7" t="s">
        <v>42</v>
      </c>
      <c r="B26" s="6">
        <v>23</v>
      </c>
      <c r="C26" s="6">
        <f>SUM(D26:F26)</f>
        <v>283</v>
      </c>
      <c r="D26" s="6">
        <v>241</v>
      </c>
      <c r="E26" s="6">
        <v>42</v>
      </c>
      <c r="F26" s="6"/>
      <c r="G26" s="50">
        <f>SUM(H26:K26)</f>
        <v>283</v>
      </c>
      <c r="H26" s="6">
        <v>275</v>
      </c>
      <c r="I26" s="6">
        <v>7</v>
      </c>
      <c r="J26" s="6"/>
      <c r="K26" s="6">
        <v>1</v>
      </c>
    </row>
    <row r="27" spans="1:11" s="28" customFormat="1" ht="15.75" customHeight="1">
      <c r="A27" s="52" t="s">
        <v>76</v>
      </c>
      <c r="B27" s="38">
        <v>84</v>
      </c>
      <c r="C27" s="6">
        <f>SUM(D27:F27)</f>
        <v>452</v>
      </c>
      <c r="D27" s="38">
        <v>335</v>
      </c>
      <c r="E27" s="38">
        <v>115</v>
      </c>
      <c r="F27" s="38">
        <v>2</v>
      </c>
      <c r="G27" s="50">
        <f>SUM(H27:K27)</f>
        <v>452</v>
      </c>
      <c r="H27" s="38">
        <v>429</v>
      </c>
      <c r="I27" s="38">
        <v>16</v>
      </c>
      <c r="J27" s="38">
        <v>2</v>
      </c>
      <c r="K27" s="38">
        <v>5</v>
      </c>
    </row>
    <row r="28" spans="1:11" s="14" customFormat="1" ht="15.75" customHeight="1">
      <c r="A28" s="18" t="s">
        <v>62</v>
      </c>
      <c r="B28" s="5">
        <f t="shared" ref="B28:K28" si="9">SUM(B29:B30)</f>
        <v>92</v>
      </c>
      <c r="C28" s="5">
        <f t="shared" si="9"/>
        <v>625</v>
      </c>
      <c r="D28" s="5">
        <f t="shared" si="9"/>
        <v>458</v>
      </c>
      <c r="E28" s="5">
        <f t="shared" si="9"/>
        <v>167</v>
      </c>
      <c r="F28" s="5">
        <f t="shared" si="9"/>
        <v>0</v>
      </c>
      <c r="G28" s="5">
        <f t="shared" si="9"/>
        <v>625</v>
      </c>
      <c r="H28" s="5">
        <f t="shared" si="9"/>
        <v>584</v>
      </c>
      <c r="I28" s="5">
        <f t="shared" si="9"/>
        <v>28</v>
      </c>
      <c r="J28" s="5">
        <f t="shared" si="9"/>
        <v>3</v>
      </c>
      <c r="K28" s="5">
        <f t="shared" si="9"/>
        <v>10</v>
      </c>
    </row>
    <row r="29" spans="1:11" s="15" customFormat="1" ht="15.75" customHeight="1">
      <c r="A29" s="7" t="s">
        <v>77</v>
      </c>
      <c r="B29" s="6">
        <v>14</v>
      </c>
      <c r="C29" s="6">
        <f>SUM(D29:F29)</f>
        <v>134</v>
      </c>
      <c r="D29" s="6">
        <v>93</v>
      </c>
      <c r="E29" s="6">
        <v>41</v>
      </c>
      <c r="F29" s="6"/>
      <c r="G29" s="50">
        <f>SUM(H29:K29)</f>
        <v>134</v>
      </c>
      <c r="H29" s="6">
        <v>130</v>
      </c>
      <c r="I29" s="6">
        <v>3</v>
      </c>
      <c r="J29" s="6"/>
      <c r="K29" s="6">
        <v>1</v>
      </c>
    </row>
    <row r="30" spans="1:11" s="28" customFormat="1" ht="15.75" customHeight="1">
      <c r="A30" s="52" t="s">
        <v>79</v>
      </c>
      <c r="B30" s="38">
        <v>78</v>
      </c>
      <c r="C30" s="6">
        <f>SUM(D30:F30)</f>
        <v>491</v>
      </c>
      <c r="D30" s="38">
        <v>365</v>
      </c>
      <c r="E30" s="38">
        <v>126</v>
      </c>
      <c r="F30" s="38"/>
      <c r="G30" s="50">
        <f>SUM(H30:K30)</f>
        <v>491</v>
      </c>
      <c r="H30" s="38">
        <v>454</v>
      </c>
      <c r="I30" s="38">
        <v>25</v>
      </c>
      <c r="J30" s="38">
        <v>3</v>
      </c>
      <c r="K30" s="38">
        <v>9</v>
      </c>
    </row>
    <row r="31" spans="1:11" s="14" customFormat="1" ht="15.75" customHeight="1">
      <c r="A31" s="18" t="s">
        <v>200</v>
      </c>
      <c r="B31" s="5">
        <f>B32</f>
        <v>21</v>
      </c>
      <c r="C31" s="5">
        <f t="shared" ref="C31:K31" si="10">C32</f>
        <v>266</v>
      </c>
      <c r="D31" s="5">
        <f t="shared" si="10"/>
        <v>236</v>
      </c>
      <c r="E31" s="5">
        <f t="shared" si="10"/>
        <v>30</v>
      </c>
      <c r="F31" s="5">
        <f t="shared" si="10"/>
        <v>0</v>
      </c>
      <c r="G31" s="5">
        <f t="shared" si="10"/>
        <v>266</v>
      </c>
      <c r="H31" s="5">
        <f t="shared" si="10"/>
        <v>243</v>
      </c>
      <c r="I31" s="5">
        <f t="shared" si="10"/>
        <v>15</v>
      </c>
      <c r="J31" s="5">
        <f t="shared" si="10"/>
        <v>5</v>
      </c>
      <c r="K31" s="5">
        <f t="shared" si="10"/>
        <v>3</v>
      </c>
    </row>
    <row r="32" spans="1:11" s="15" customFormat="1" ht="15.75" customHeight="1">
      <c r="A32" s="134" t="s">
        <v>201</v>
      </c>
      <c r="B32" s="6">
        <v>21</v>
      </c>
      <c r="C32" s="6">
        <f>SUM(D32:F32)</f>
        <v>266</v>
      </c>
      <c r="D32" s="6">
        <v>236</v>
      </c>
      <c r="E32" s="6">
        <v>30</v>
      </c>
      <c r="F32" s="6"/>
      <c r="G32" s="50">
        <f>SUM(H32:K32)</f>
        <v>266</v>
      </c>
      <c r="H32" s="6">
        <v>243</v>
      </c>
      <c r="I32" s="6">
        <v>15</v>
      </c>
      <c r="J32" s="6">
        <v>5</v>
      </c>
      <c r="K32" s="6">
        <v>3</v>
      </c>
    </row>
    <row r="33" spans="1:11" s="14" customFormat="1" ht="15.75" customHeight="1">
      <c r="A33" s="18" t="s">
        <v>136</v>
      </c>
      <c r="B33" s="5">
        <f t="shared" ref="B33:K33" si="11">SUM(B34:B35)</f>
        <v>663</v>
      </c>
      <c r="C33" s="5">
        <f t="shared" si="11"/>
        <v>4960</v>
      </c>
      <c r="D33" s="5">
        <f t="shared" si="11"/>
        <v>3809</v>
      </c>
      <c r="E33" s="5">
        <f t="shared" si="11"/>
        <v>935</v>
      </c>
      <c r="F33" s="5">
        <f t="shared" si="11"/>
        <v>216</v>
      </c>
      <c r="G33" s="5">
        <f t="shared" si="11"/>
        <v>4960</v>
      </c>
      <c r="H33" s="5">
        <f t="shared" si="11"/>
        <v>4563</v>
      </c>
      <c r="I33" s="5">
        <f t="shared" si="11"/>
        <v>300</v>
      </c>
      <c r="J33" s="5">
        <f t="shared" si="11"/>
        <v>7</v>
      </c>
      <c r="K33" s="5">
        <f t="shared" si="11"/>
        <v>90</v>
      </c>
    </row>
    <row r="34" spans="1:11" s="15" customFormat="1" ht="15.75" customHeight="1">
      <c r="A34" s="7" t="s">
        <v>43</v>
      </c>
      <c r="B34" s="6">
        <v>33</v>
      </c>
      <c r="C34" s="6">
        <f>SUM(D34:F34)</f>
        <v>336</v>
      </c>
      <c r="D34" s="38">
        <v>285</v>
      </c>
      <c r="E34" s="38">
        <v>48</v>
      </c>
      <c r="F34" s="38">
        <v>3</v>
      </c>
      <c r="G34" s="50">
        <f>SUM(H34:K34)</f>
        <v>336</v>
      </c>
      <c r="H34" s="6">
        <v>318</v>
      </c>
      <c r="I34" s="6">
        <v>6</v>
      </c>
      <c r="J34" s="6"/>
      <c r="K34" s="6">
        <v>12</v>
      </c>
    </row>
    <row r="35" spans="1:11" s="28" customFormat="1" ht="15.75" customHeight="1">
      <c r="A35" s="52" t="s">
        <v>81</v>
      </c>
      <c r="B35" s="38">
        <v>630</v>
      </c>
      <c r="C35" s="6">
        <f>SUM(D35:F35)</f>
        <v>4624</v>
      </c>
      <c r="D35" s="38">
        <v>3524</v>
      </c>
      <c r="E35" s="38">
        <v>887</v>
      </c>
      <c r="F35" s="38">
        <v>213</v>
      </c>
      <c r="G35" s="50">
        <f>SUM(H35:K35)</f>
        <v>4624</v>
      </c>
      <c r="H35" s="38">
        <v>4245</v>
      </c>
      <c r="I35" s="38">
        <v>294</v>
      </c>
      <c r="J35" s="38">
        <v>7</v>
      </c>
      <c r="K35" s="38">
        <v>78</v>
      </c>
    </row>
    <row r="36" spans="1:11" s="14" customFormat="1" ht="15.75" customHeight="1">
      <c r="A36" s="18" t="s">
        <v>144</v>
      </c>
      <c r="B36" s="5">
        <f t="shared" ref="B36:K36" si="12">SUM(B37:B38)</f>
        <v>351</v>
      </c>
      <c r="C36" s="5">
        <f t="shared" si="12"/>
        <v>2010</v>
      </c>
      <c r="D36" s="5">
        <f t="shared" si="12"/>
        <v>1539</v>
      </c>
      <c r="E36" s="5">
        <f t="shared" si="12"/>
        <v>471</v>
      </c>
      <c r="F36" s="5">
        <f t="shared" si="12"/>
        <v>0</v>
      </c>
      <c r="G36" s="5">
        <f t="shared" si="12"/>
        <v>2010</v>
      </c>
      <c r="H36" s="5">
        <f t="shared" si="12"/>
        <v>1827</v>
      </c>
      <c r="I36" s="5">
        <f t="shared" si="12"/>
        <v>145</v>
      </c>
      <c r="J36" s="5">
        <f t="shared" si="12"/>
        <v>7</v>
      </c>
      <c r="K36" s="5">
        <f t="shared" si="12"/>
        <v>31</v>
      </c>
    </row>
    <row r="37" spans="1:11" s="15" customFormat="1" ht="15.75" customHeight="1">
      <c r="A37" s="52" t="s">
        <v>130</v>
      </c>
      <c r="B37" s="38">
        <v>18</v>
      </c>
      <c r="C37" s="6">
        <f>SUM(D37:F37)</f>
        <v>204</v>
      </c>
      <c r="D37" s="194">
        <v>163</v>
      </c>
      <c r="E37" s="38">
        <v>41</v>
      </c>
      <c r="F37" s="38"/>
      <c r="G37" s="50">
        <f>SUM(H37:K37)</f>
        <v>204</v>
      </c>
      <c r="H37" s="38">
        <v>201</v>
      </c>
      <c r="I37" s="38">
        <v>2</v>
      </c>
      <c r="J37" s="38">
        <v>1</v>
      </c>
      <c r="K37" s="38"/>
    </row>
    <row r="38" spans="1:11" s="28" customFormat="1" ht="15.75" customHeight="1">
      <c r="A38" s="52" t="s">
        <v>82</v>
      </c>
      <c r="B38" s="38">
        <v>333</v>
      </c>
      <c r="C38" s="6">
        <f>SUM(D38:F38)</f>
        <v>1806</v>
      </c>
      <c r="D38" s="197">
        <v>1376</v>
      </c>
      <c r="E38" s="38">
        <v>430</v>
      </c>
      <c r="F38" s="38"/>
      <c r="G38" s="50">
        <f>SUM(H38:K38)</f>
        <v>1806</v>
      </c>
      <c r="H38" s="38">
        <v>1626</v>
      </c>
      <c r="I38" s="38">
        <v>143</v>
      </c>
      <c r="J38" s="38">
        <v>6</v>
      </c>
      <c r="K38" s="38">
        <v>31</v>
      </c>
    </row>
    <row r="39" spans="1:11" s="14" customFormat="1" ht="15.75" customHeight="1">
      <c r="A39" s="18" t="s">
        <v>45</v>
      </c>
      <c r="B39" s="5">
        <f t="shared" ref="B39:K39" si="13">SUM(B40:B41)</f>
        <v>251</v>
      </c>
      <c r="C39" s="5">
        <f t="shared" si="13"/>
        <v>1550</v>
      </c>
      <c r="D39" s="5">
        <f t="shared" si="13"/>
        <v>1220</v>
      </c>
      <c r="E39" s="5">
        <f t="shared" si="13"/>
        <v>330</v>
      </c>
      <c r="F39" s="5">
        <f t="shared" si="13"/>
        <v>0</v>
      </c>
      <c r="G39" s="5">
        <f t="shared" si="13"/>
        <v>1550</v>
      </c>
      <c r="H39" s="5">
        <f t="shared" si="13"/>
        <v>1434</v>
      </c>
      <c r="I39" s="5">
        <f t="shared" si="13"/>
        <v>101</v>
      </c>
      <c r="J39" s="5">
        <f t="shared" si="13"/>
        <v>0</v>
      </c>
      <c r="K39" s="5">
        <f t="shared" si="13"/>
        <v>15</v>
      </c>
    </row>
    <row r="40" spans="1:11" s="15" customFormat="1" ht="15.75" customHeight="1">
      <c r="A40" s="7" t="s">
        <v>44</v>
      </c>
      <c r="B40" s="194">
        <v>25</v>
      </c>
      <c r="C40" s="6">
        <f>SUM(D40:F40)</f>
        <v>160</v>
      </c>
      <c r="D40" s="38">
        <v>126</v>
      </c>
      <c r="E40" s="194">
        <v>34</v>
      </c>
      <c r="F40" s="194"/>
      <c r="G40" s="50">
        <f>SUM(H40:K40)</f>
        <v>160</v>
      </c>
      <c r="H40" s="194">
        <v>155</v>
      </c>
      <c r="I40" s="194">
        <v>3</v>
      </c>
      <c r="J40" s="194"/>
      <c r="K40" s="194">
        <v>2</v>
      </c>
    </row>
    <row r="41" spans="1:11" s="28" customFormat="1" ht="15.75" customHeight="1">
      <c r="A41" s="52" t="s">
        <v>121</v>
      </c>
      <c r="B41" s="197">
        <v>226</v>
      </c>
      <c r="C41" s="6">
        <f>SUM(D41:F41)</f>
        <v>1390</v>
      </c>
      <c r="D41" s="38">
        <v>1094</v>
      </c>
      <c r="E41" s="197">
        <v>296</v>
      </c>
      <c r="F41" s="197"/>
      <c r="G41" s="50">
        <f>SUM(H41:K41)</f>
        <v>1390</v>
      </c>
      <c r="H41" s="197">
        <v>1279</v>
      </c>
      <c r="I41" s="197">
        <v>98</v>
      </c>
      <c r="J41" s="197"/>
      <c r="K41" s="197">
        <v>13</v>
      </c>
    </row>
    <row r="42" spans="1:11" s="14" customFormat="1" ht="15.75" customHeight="1">
      <c r="A42" s="18" t="s">
        <v>47</v>
      </c>
      <c r="B42" s="5">
        <f t="shared" ref="B42:K42" si="14">SUM(B43:B44)</f>
        <v>304</v>
      </c>
      <c r="C42" s="5">
        <f t="shared" si="14"/>
        <v>2131</v>
      </c>
      <c r="D42" s="5">
        <f t="shared" si="14"/>
        <v>1746</v>
      </c>
      <c r="E42" s="5">
        <f t="shared" si="14"/>
        <v>380</v>
      </c>
      <c r="F42" s="5">
        <f t="shared" si="14"/>
        <v>5</v>
      </c>
      <c r="G42" s="5">
        <f t="shared" si="14"/>
        <v>2131</v>
      </c>
      <c r="H42" s="5">
        <f t="shared" si="14"/>
        <v>1950</v>
      </c>
      <c r="I42" s="5">
        <f t="shared" si="14"/>
        <v>151</v>
      </c>
      <c r="J42" s="5">
        <f t="shared" si="14"/>
        <v>1</v>
      </c>
      <c r="K42" s="5">
        <f t="shared" si="14"/>
        <v>29</v>
      </c>
    </row>
    <row r="43" spans="1:11" s="15" customFormat="1" ht="15.75" customHeight="1">
      <c r="A43" s="7" t="s">
        <v>46</v>
      </c>
      <c r="B43" s="6">
        <v>29</v>
      </c>
      <c r="C43" s="6">
        <f>SUM(D43:F43)</f>
        <v>276</v>
      </c>
      <c r="D43" s="6">
        <v>242</v>
      </c>
      <c r="E43" s="6">
        <v>34</v>
      </c>
      <c r="F43" s="6"/>
      <c r="G43" s="50">
        <f>SUM(H43:K43)</f>
        <v>276</v>
      </c>
      <c r="H43" s="6">
        <v>275</v>
      </c>
      <c r="I43" s="6">
        <v>1</v>
      </c>
      <c r="J43" s="6"/>
      <c r="K43" s="6"/>
    </row>
    <row r="44" spans="1:11" s="28" customFormat="1" ht="15.75" customHeight="1">
      <c r="A44" s="52" t="s">
        <v>84</v>
      </c>
      <c r="B44" s="38">
        <v>275</v>
      </c>
      <c r="C44" s="6">
        <f>SUM(D44:F44)</f>
        <v>1855</v>
      </c>
      <c r="D44" s="38">
        <v>1504</v>
      </c>
      <c r="E44" s="38">
        <v>346</v>
      </c>
      <c r="F44" s="38">
        <v>5</v>
      </c>
      <c r="G44" s="50">
        <f>SUM(H44:K44)</f>
        <v>1855</v>
      </c>
      <c r="H44" s="38">
        <v>1675</v>
      </c>
      <c r="I44" s="38">
        <v>150</v>
      </c>
      <c r="J44" s="38">
        <v>1</v>
      </c>
      <c r="K44" s="38">
        <v>29</v>
      </c>
    </row>
    <row r="45" spans="1:11" s="14" customFormat="1" ht="15.75" customHeight="1">
      <c r="A45" s="18" t="s">
        <v>49</v>
      </c>
      <c r="B45" s="5">
        <f t="shared" ref="B45:K45" si="15">SUM(B46:B47)</f>
        <v>283</v>
      </c>
      <c r="C45" s="5">
        <f t="shared" si="15"/>
        <v>2137</v>
      </c>
      <c r="D45" s="5">
        <f t="shared" si="15"/>
        <v>1739</v>
      </c>
      <c r="E45" s="5">
        <f t="shared" si="15"/>
        <v>398</v>
      </c>
      <c r="F45" s="5">
        <f t="shared" si="15"/>
        <v>0</v>
      </c>
      <c r="G45" s="5">
        <f t="shared" si="15"/>
        <v>2137</v>
      </c>
      <c r="H45" s="5">
        <f t="shared" si="15"/>
        <v>1989</v>
      </c>
      <c r="I45" s="5">
        <f t="shared" si="15"/>
        <v>132</v>
      </c>
      <c r="J45" s="5">
        <f t="shared" si="15"/>
        <v>9</v>
      </c>
      <c r="K45" s="5">
        <f t="shared" si="15"/>
        <v>7</v>
      </c>
    </row>
    <row r="46" spans="1:11" s="15" customFormat="1" ht="15.75" customHeight="1">
      <c r="A46" s="52" t="s">
        <v>123</v>
      </c>
      <c r="B46" s="38">
        <v>19</v>
      </c>
      <c r="C46" s="6">
        <f>SUM(D46:F46)</f>
        <v>264</v>
      </c>
      <c r="D46" s="38">
        <v>207</v>
      </c>
      <c r="E46" s="38">
        <v>57</v>
      </c>
      <c r="F46" s="38"/>
      <c r="G46" s="50">
        <f>SUM(H46:K46)</f>
        <v>264</v>
      </c>
      <c r="H46" s="38">
        <v>264</v>
      </c>
      <c r="I46" s="38"/>
      <c r="J46" s="38"/>
      <c r="K46" s="38"/>
    </row>
    <row r="47" spans="1:11" s="28" customFormat="1" ht="15.75" customHeight="1">
      <c r="A47" s="52" t="s">
        <v>86</v>
      </c>
      <c r="B47" s="38">
        <v>264</v>
      </c>
      <c r="C47" s="6">
        <f>SUM(D47:F47)</f>
        <v>1873</v>
      </c>
      <c r="D47" s="38">
        <v>1532</v>
      </c>
      <c r="E47" s="38">
        <v>341</v>
      </c>
      <c r="F47" s="38"/>
      <c r="G47" s="50">
        <f>SUM(H47:K47)</f>
        <v>1873</v>
      </c>
      <c r="H47" s="38">
        <v>1725</v>
      </c>
      <c r="I47" s="38">
        <v>132</v>
      </c>
      <c r="J47" s="38">
        <v>9</v>
      </c>
      <c r="K47" s="38">
        <v>7</v>
      </c>
    </row>
    <row r="48" spans="1:11" s="14" customFormat="1" ht="15.75" customHeight="1">
      <c r="A48" s="18" t="s">
        <v>51</v>
      </c>
      <c r="B48" s="5">
        <f t="shared" ref="B48:K48" si="16">SUM(B49:B50)</f>
        <v>486</v>
      </c>
      <c r="C48" s="5">
        <f t="shared" si="16"/>
        <v>3583</v>
      </c>
      <c r="D48" s="5">
        <f t="shared" si="16"/>
        <v>2899</v>
      </c>
      <c r="E48" s="5">
        <f>SUM(E49:E50)</f>
        <v>656</v>
      </c>
      <c r="F48" s="5">
        <f t="shared" si="16"/>
        <v>28</v>
      </c>
      <c r="G48" s="5">
        <f t="shared" si="16"/>
        <v>3583</v>
      </c>
      <c r="H48" s="5">
        <f t="shared" si="16"/>
        <v>3245</v>
      </c>
      <c r="I48" s="5">
        <f t="shared" si="16"/>
        <v>280</v>
      </c>
      <c r="J48" s="5">
        <f t="shared" si="16"/>
        <v>12</v>
      </c>
      <c r="K48" s="5">
        <f t="shared" si="16"/>
        <v>46</v>
      </c>
    </row>
    <row r="49" spans="1:11" s="15" customFormat="1" ht="15.75" customHeight="1">
      <c r="A49" s="7" t="s">
        <v>50</v>
      </c>
      <c r="B49" s="6">
        <v>31</v>
      </c>
      <c r="C49" s="6">
        <f>SUM(D49:F49)</f>
        <v>157</v>
      </c>
      <c r="D49" s="6">
        <v>132</v>
      </c>
      <c r="E49" s="6">
        <v>25</v>
      </c>
      <c r="F49" s="6"/>
      <c r="G49" s="50">
        <f>SUM(H49:K49)</f>
        <v>157</v>
      </c>
      <c r="H49" s="6">
        <v>157</v>
      </c>
      <c r="I49" s="6"/>
      <c r="J49" s="6"/>
      <c r="K49" s="6"/>
    </row>
    <row r="50" spans="1:11" s="28" customFormat="1" ht="15.75" customHeight="1">
      <c r="A50" s="52" t="s">
        <v>87</v>
      </c>
      <c r="B50" s="38">
        <v>455</v>
      </c>
      <c r="C50" s="6">
        <f>SUM(D50:F50)</f>
        <v>3426</v>
      </c>
      <c r="D50" s="38">
        <v>2767</v>
      </c>
      <c r="E50" s="38">
        <v>631</v>
      </c>
      <c r="F50" s="38">
        <v>28</v>
      </c>
      <c r="G50" s="50">
        <f>SUM(H50:K50)</f>
        <v>3426</v>
      </c>
      <c r="H50" s="38">
        <v>3088</v>
      </c>
      <c r="I50" s="38">
        <v>280</v>
      </c>
      <c r="J50" s="38">
        <v>12</v>
      </c>
      <c r="K50" s="38">
        <v>46</v>
      </c>
    </row>
    <row r="51" spans="1:11" s="14" customFormat="1" ht="15.75" customHeight="1">
      <c r="A51" s="18" t="s">
        <v>53</v>
      </c>
      <c r="B51" s="5">
        <f t="shared" ref="B51:K51" si="17">SUM(B52:B53)</f>
        <v>476</v>
      </c>
      <c r="C51" s="5">
        <f t="shared" si="17"/>
        <v>2449</v>
      </c>
      <c r="D51" s="5">
        <f t="shared" si="17"/>
        <v>1922</v>
      </c>
      <c r="E51" s="5">
        <f t="shared" si="17"/>
        <v>527</v>
      </c>
      <c r="F51" s="5">
        <f t="shared" si="17"/>
        <v>0</v>
      </c>
      <c r="G51" s="5">
        <f t="shared" si="17"/>
        <v>2449</v>
      </c>
      <c r="H51" s="5">
        <f t="shared" si="17"/>
        <v>2291</v>
      </c>
      <c r="I51" s="5">
        <f t="shared" si="17"/>
        <v>137</v>
      </c>
      <c r="J51" s="5">
        <f t="shared" si="17"/>
        <v>8</v>
      </c>
      <c r="K51" s="5">
        <f t="shared" si="17"/>
        <v>13</v>
      </c>
    </row>
    <row r="52" spans="1:11" s="15" customFormat="1" ht="15.75" customHeight="1">
      <c r="A52" s="7" t="s">
        <v>52</v>
      </c>
      <c r="B52" s="6">
        <v>95</v>
      </c>
      <c r="C52" s="6">
        <f>SUM(D52:F52)</f>
        <v>148</v>
      </c>
      <c r="D52" s="6">
        <v>115</v>
      </c>
      <c r="E52" s="6">
        <v>33</v>
      </c>
      <c r="F52" s="6"/>
      <c r="G52" s="50">
        <f>SUM(H52:K52)</f>
        <v>148</v>
      </c>
      <c r="H52" s="6">
        <v>148</v>
      </c>
      <c r="I52" s="6"/>
      <c r="J52" s="6"/>
      <c r="K52" s="6"/>
    </row>
    <row r="53" spans="1:11" s="28" customFormat="1" ht="15.75" customHeight="1">
      <c r="A53" s="52" t="s">
        <v>89</v>
      </c>
      <c r="B53" s="38">
        <v>381</v>
      </c>
      <c r="C53" s="6">
        <f>SUM(D53:F53)</f>
        <v>2301</v>
      </c>
      <c r="D53" s="38">
        <v>1807</v>
      </c>
      <c r="E53" s="38">
        <v>494</v>
      </c>
      <c r="F53" s="38"/>
      <c r="G53" s="50">
        <f>SUM(H53:K53)</f>
        <v>2301</v>
      </c>
      <c r="H53" s="38">
        <v>2143</v>
      </c>
      <c r="I53" s="38">
        <v>137</v>
      </c>
      <c r="J53" s="38">
        <v>8</v>
      </c>
      <c r="K53" s="38">
        <v>13</v>
      </c>
    </row>
    <row r="54" spans="1:11" s="14" customFormat="1" ht="15.75" customHeight="1">
      <c r="A54" s="18" t="s">
        <v>55</v>
      </c>
      <c r="B54" s="5">
        <f t="shared" ref="B54:K54" si="18">SUM(B55:B56)</f>
        <v>382</v>
      </c>
      <c r="C54" s="5">
        <f t="shared" si="18"/>
        <v>2390</v>
      </c>
      <c r="D54" s="5">
        <f t="shared" si="18"/>
        <v>1863</v>
      </c>
      <c r="E54" s="5">
        <f t="shared" si="18"/>
        <v>512</v>
      </c>
      <c r="F54" s="5">
        <f t="shared" si="18"/>
        <v>15</v>
      </c>
      <c r="G54" s="5">
        <f t="shared" si="18"/>
        <v>2390</v>
      </c>
      <c r="H54" s="5">
        <f t="shared" si="18"/>
        <v>2241</v>
      </c>
      <c r="I54" s="5">
        <f t="shared" si="18"/>
        <v>126</v>
      </c>
      <c r="J54" s="5">
        <f t="shared" si="18"/>
        <v>0</v>
      </c>
      <c r="K54" s="5">
        <f t="shared" si="18"/>
        <v>23</v>
      </c>
    </row>
    <row r="55" spans="1:11" s="15" customFormat="1" ht="15.75" customHeight="1">
      <c r="A55" s="7" t="s">
        <v>54</v>
      </c>
      <c r="B55" s="6">
        <v>24</v>
      </c>
      <c r="C55" s="6">
        <f>SUM(D55:F55)</f>
        <v>165</v>
      </c>
      <c r="D55" s="6">
        <v>130</v>
      </c>
      <c r="E55" s="6">
        <v>35</v>
      </c>
      <c r="F55" s="6"/>
      <c r="G55" s="50">
        <f>SUM(H55:K55)</f>
        <v>165</v>
      </c>
      <c r="H55" s="6">
        <v>161</v>
      </c>
      <c r="I55" s="6">
        <v>3</v>
      </c>
      <c r="J55" s="6"/>
      <c r="K55" s="6">
        <v>1</v>
      </c>
    </row>
    <row r="56" spans="1:11" s="28" customFormat="1" ht="15.75" customHeight="1">
      <c r="A56" s="52" t="s">
        <v>91</v>
      </c>
      <c r="B56" s="38">
        <v>358</v>
      </c>
      <c r="C56" s="6">
        <f>SUM(D56:F56)</f>
        <v>2225</v>
      </c>
      <c r="D56" s="38">
        <v>1733</v>
      </c>
      <c r="E56" s="38">
        <v>477</v>
      </c>
      <c r="F56" s="38">
        <v>15</v>
      </c>
      <c r="G56" s="50">
        <f>SUM(H56:K56)</f>
        <v>2225</v>
      </c>
      <c r="H56" s="38">
        <v>2080</v>
      </c>
      <c r="I56" s="38">
        <v>123</v>
      </c>
      <c r="J56" s="38"/>
      <c r="K56" s="38">
        <v>22</v>
      </c>
    </row>
    <row r="57" spans="1:11" s="14" customFormat="1" ht="15.75" customHeight="1">
      <c r="A57" s="18" t="s">
        <v>57</v>
      </c>
      <c r="B57" s="5">
        <f t="shared" ref="B57:K57" si="19">B58</f>
        <v>23</v>
      </c>
      <c r="C57" s="5">
        <f t="shared" si="19"/>
        <v>425</v>
      </c>
      <c r="D57" s="5">
        <f t="shared" si="19"/>
        <v>393</v>
      </c>
      <c r="E57" s="5">
        <f t="shared" si="19"/>
        <v>27</v>
      </c>
      <c r="F57" s="5">
        <f t="shared" si="19"/>
        <v>5</v>
      </c>
      <c r="G57" s="5">
        <f t="shared" si="19"/>
        <v>425</v>
      </c>
      <c r="H57" s="5">
        <f t="shared" si="19"/>
        <v>423</v>
      </c>
      <c r="I57" s="5">
        <f t="shared" si="19"/>
        <v>1</v>
      </c>
      <c r="J57" s="5">
        <f t="shared" si="19"/>
        <v>0</v>
      </c>
      <c r="K57" s="5">
        <f t="shared" si="19"/>
        <v>1</v>
      </c>
    </row>
    <row r="58" spans="1:11" s="15" customFormat="1" ht="30" customHeight="1">
      <c r="A58" s="7" t="s">
        <v>170</v>
      </c>
      <c r="B58" s="6">
        <v>23</v>
      </c>
      <c r="C58" s="6">
        <f>SUM(D58:F58)</f>
        <v>425</v>
      </c>
      <c r="D58" s="6">
        <v>393</v>
      </c>
      <c r="E58" s="6">
        <v>27</v>
      </c>
      <c r="F58" s="6">
        <v>5</v>
      </c>
      <c r="G58" s="50">
        <f>SUM(H58:K58)</f>
        <v>425</v>
      </c>
      <c r="H58" s="6">
        <v>423</v>
      </c>
      <c r="I58" s="6">
        <v>1</v>
      </c>
      <c r="J58" s="6"/>
      <c r="K58" s="6">
        <v>1</v>
      </c>
    </row>
    <row r="59" spans="1:11" s="15" customFormat="1" ht="18" customHeight="1">
      <c r="A59" s="255" t="s">
        <v>411</v>
      </c>
      <c r="B59" s="255"/>
      <c r="C59" s="255"/>
      <c r="D59" s="255"/>
      <c r="E59" s="255"/>
      <c r="F59" s="255"/>
      <c r="G59" s="255"/>
      <c r="H59" s="256"/>
      <c r="I59" s="256"/>
      <c r="J59" s="256"/>
      <c r="K59" s="256"/>
    </row>
  </sheetData>
  <mergeCells count="6">
    <mergeCell ref="A2:K2"/>
    <mergeCell ref="G5:K5"/>
    <mergeCell ref="B5:B6"/>
    <mergeCell ref="A5:A6"/>
    <mergeCell ref="C5:F5"/>
    <mergeCell ref="A3:K3"/>
  </mergeCells>
  <phoneticPr fontId="4" type="noConversion"/>
  <printOptions horizontalCentered="1"/>
  <pageMargins left="0.59" right="0.6" top="0.61" bottom="0.6" header="0.51181102362204722" footer="0.51181102362204722"/>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dimension ref="A1:P61"/>
  <sheetViews>
    <sheetView view="pageBreakPreview" zoomScaleNormal="75" zoomScaleSheetLayoutView="85" workbookViewId="0">
      <pane xSplit="1" ySplit="11" topLeftCell="B36" activePane="bottomRight" state="frozen"/>
      <selection pane="topRight" activeCell="B1" sqref="B1"/>
      <selection pane="bottomLeft" activeCell="A12" sqref="A12"/>
      <selection pane="bottomRight" activeCell="F61" sqref="F61"/>
    </sheetView>
  </sheetViews>
  <sheetFormatPr defaultRowHeight="13.5"/>
  <cols>
    <col min="1" max="1" width="15.6640625" style="35" customWidth="1"/>
    <col min="2" max="2" width="9.21875" style="35" customWidth="1"/>
    <col min="3" max="4" width="7" style="35" customWidth="1"/>
    <col min="5" max="7" width="7.77734375" style="35" customWidth="1"/>
    <col min="8" max="11" width="7" style="35" customWidth="1"/>
    <col min="12" max="12" width="8.33203125" style="35" customWidth="1"/>
    <col min="13" max="14" width="8.44140625" style="35" customWidth="1"/>
    <col min="15" max="16384" width="8.88671875" style="35"/>
  </cols>
  <sheetData>
    <row r="1" spans="1:16" s="10" customFormat="1" ht="9" customHeight="1">
      <c r="A1" s="69"/>
      <c r="G1" s="11" t="s">
        <v>2</v>
      </c>
      <c r="J1" s="513"/>
      <c r="K1" s="513"/>
    </row>
    <row r="2" spans="1:16" s="30" customFormat="1" ht="22.5" customHeight="1">
      <c r="A2" s="464" t="s">
        <v>159</v>
      </c>
      <c r="B2" s="464"/>
      <c r="C2" s="464"/>
      <c r="D2" s="464"/>
      <c r="E2" s="464"/>
      <c r="F2" s="464"/>
      <c r="G2" s="464"/>
      <c r="H2" s="464"/>
      <c r="I2" s="464"/>
      <c r="J2" s="464"/>
      <c r="K2" s="464"/>
      <c r="L2" s="464"/>
    </row>
    <row r="3" spans="1:16" s="13" customFormat="1" ht="14.25">
      <c r="A3" s="512" t="s">
        <v>414</v>
      </c>
      <c r="B3" s="512"/>
      <c r="C3" s="512"/>
      <c r="D3" s="512"/>
      <c r="E3" s="512"/>
      <c r="F3" s="512"/>
      <c r="G3" s="512"/>
      <c r="H3" s="512"/>
      <c r="I3" s="512"/>
      <c r="J3" s="512"/>
      <c r="K3" s="512"/>
      <c r="L3" s="512"/>
    </row>
    <row r="4" spans="1:16" s="73" customFormat="1" ht="10.5" customHeight="1">
      <c r="A4" s="72"/>
      <c r="L4" s="79" t="s">
        <v>149</v>
      </c>
    </row>
    <row r="5" spans="1:16" s="15" customFormat="1" ht="15.75" customHeight="1">
      <c r="A5" s="514" t="s">
        <v>1</v>
      </c>
      <c r="B5" s="514" t="s">
        <v>18</v>
      </c>
      <c r="C5" s="514" t="s">
        <v>162</v>
      </c>
      <c r="D5" s="514"/>
      <c r="E5" s="514" t="s">
        <v>19</v>
      </c>
      <c r="F5" s="514"/>
      <c r="G5" s="514"/>
      <c r="H5" s="514"/>
      <c r="I5" s="514"/>
      <c r="J5" s="514"/>
      <c r="K5" s="514"/>
      <c r="L5" s="517" t="s">
        <v>299</v>
      </c>
    </row>
    <row r="6" spans="1:16" s="15" customFormat="1" ht="15.75" customHeight="1">
      <c r="A6" s="514"/>
      <c r="B6" s="514"/>
      <c r="C6" s="515" t="s">
        <v>20</v>
      </c>
      <c r="D6" s="515" t="s">
        <v>3</v>
      </c>
      <c r="E6" s="514" t="s">
        <v>36</v>
      </c>
      <c r="F6" s="514"/>
      <c r="G6" s="514"/>
      <c r="H6" s="514" t="s">
        <v>37</v>
      </c>
      <c r="I6" s="514"/>
      <c r="J6" s="514"/>
      <c r="K6" s="514"/>
      <c r="L6" s="514"/>
    </row>
    <row r="7" spans="1:16" s="15" customFormat="1" ht="15.75" customHeight="1">
      <c r="A7" s="514"/>
      <c r="B7" s="514"/>
      <c r="C7" s="514"/>
      <c r="D7" s="514"/>
      <c r="E7" s="514"/>
      <c r="F7" s="514"/>
      <c r="G7" s="514"/>
      <c r="H7" s="514" t="s">
        <v>21</v>
      </c>
      <c r="I7" s="514"/>
      <c r="J7" s="514" t="s">
        <v>22</v>
      </c>
      <c r="K7" s="514"/>
      <c r="L7" s="514"/>
    </row>
    <row r="8" spans="1:16" s="15" customFormat="1" ht="15.75" customHeight="1" thickBot="1">
      <c r="A8" s="516"/>
      <c r="B8" s="516"/>
      <c r="C8" s="516"/>
      <c r="D8" s="516"/>
      <c r="E8" s="139" t="s">
        <v>23</v>
      </c>
      <c r="F8" s="139" t="s">
        <v>24</v>
      </c>
      <c r="G8" s="139" t="s">
        <v>25</v>
      </c>
      <c r="H8" s="139" t="s">
        <v>24</v>
      </c>
      <c r="I8" s="139" t="s">
        <v>25</v>
      </c>
      <c r="J8" s="139" t="s">
        <v>24</v>
      </c>
      <c r="K8" s="139" t="s">
        <v>25</v>
      </c>
      <c r="L8" s="516"/>
    </row>
    <row r="9" spans="1:16" s="15" customFormat="1" ht="16.5" customHeight="1" thickTop="1">
      <c r="A9" s="138" t="s">
        <v>146</v>
      </c>
      <c r="B9" s="138">
        <f>SUM(B12,B15,B18,B21,B24,B27,B30,B33,B35,B38,B41,B44,B47,B50,B53,B56,B59)</f>
        <v>23</v>
      </c>
      <c r="C9" s="138">
        <f t="shared" ref="C9:K9" si="0">SUM(C12,C15,C18,C21,C24,C27,C30,C33,C35,C38,C41,C44,C47,C50,C53,C56,C59)</f>
        <v>2</v>
      </c>
      <c r="D9" s="138">
        <f t="shared" si="0"/>
        <v>21</v>
      </c>
      <c r="E9" s="138">
        <f t="shared" si="0"/>
        <v>8</v>
      </c>
      <c r="F9" s="138">
        <f t="shared" si="0"/>
        <v>11</v>
      </c>
      <c r="G9" s="138">
        <f t="shared" si="0"/>
        <v>0</v>
      </c>
      <c r="H9" s="138">
        <f t="shared" si="0"/>
        <v>3</v>
      </c>
      <c r="I9" s="138"/>
      <c r="J9" s="138">
        <f t="shared" si="0"/>
        <v>0</v>
      </c>
      <c r="K9" s="138">
        <f t="shared" si="0"/>
        <v>1</v>
      </c>
      <c r="L9" s="138"/>
    </row>
    <row r="10" spans="1:16" s="15" customFormat="1" ht="16.5" customHeight="1">
      <c r="A10" s="25" t="s">
        <v>147</v>
      </c>
      <c r="B10" s="25">
        <f>SUM(B13,B16,B19,B22,B25,B28,B31,B34,B36,B39,B42,B45,B48,B51,B54,B57,B60)</f>
        <v>6</v>
      </c>
      <c r="C10" s="25">
        <f t="shared" ref="C10:K10" si="1">SUM(C13,C16,C19,C22,C25,C28,C31,C34,C36,C39,C42,C45,C48,C51,C54,C57,C60)</f>
        <v>0</v>
      </c>
      <c r="D10" s="25">
        <f t="shared" si="1"/>
        <v>6</v>
      </c>
      <c r="E10" s="25">
        <f t="shared" si="1"/>
        <v>3</v>
      </c>
      <c r="F10" s="25">
        <f t="shared" si="1"/>
        <v>2</v>
      </c>
      <c r="G10" s="25">
        <f t="shared" si="1"/>
        <v>0</v>
      </c>
      <c r="H10" s="25"/>
      <c r="I10" s="25"/>
      <c r="J10" s="25">
        <f t="shared" si="1"/>
        <v>0</v>
      </c>
      <c r="K10" s="25">
        <f t="shared" si="1"/>
        <v>1</v>
      </c>
      <c r="L10" s="25"/>
    </row>
    <row r="11" spans="1:16" s="15" customFormat="1" ht="16.5" customHeight="1">
      <c r="A11" s="25" t="s">
        <v>148</v>
      </c>
      <c r="B11" s="25">
        <f>SUM(B14,B17,B20,B23,B26,B29,B32,B37,B40,B43,B46,B49,B52,B55,B58)</f>
        <v>17</v>
      </c>
      <c r="C11" s="25">
        <f t="shared" ref="C11:H11" si="2">SUM(C14,C17,C20,C23,C26,C29,C32,C37,C40,C43,C46,C49,C52,C55,C58)</f>
        <v>2</v>
      </c>
      <c r="D11" s="25">
        <f t="shared" si="2"/>
        <v>15</v>
      </c>
      <c r="E11" s="25">
        <f t="shared" si="2"/>
        <v>5</v>
      </c>
      <c r="F11" s="25">
        <f t="shared" si="2"/>
        <v>9</v>
      </c>
      <c r="G11" s="25">
        <f t="shared" si="2"/>
        <v>0</v>
      </c>
      <c r="H11" s="25">
        <f t="shared" si="2"/>
        <v>3</v>
      </c>
      <c r="I11" s="25"/>
      <c r="J11" s="25"/>
      <c r="K11" s="25"/>
      <c r="L11" s="25"/>
    </row>
    <row r="12" spans="1:16" s="15" customFormat="1" ht="16.5" customHeight="1">
      <c r="A12" s="18" t="s">
        <v>64</v>
      </c>
      <c r="B12" s="19">
        <f>SUM(B13:B14)</f>
        <v>2</v>
      </c>
      <c r="C12" s="19">
        <f t="shared" ref="C12:L12" si="3">SUM(C13:C14)</f>
        <v>0</v>
      </c>
      <c r="D12" s="19">
        <f t="shared" si="3"/>
        <v>2</v>
      </c>
      <c r="E12" s="19">
        <f t="shared" si="3"/>
        <v>0</v>
      </c>
      <c r="F12" s="19">
        <f t="shared" si="3"/>
        <v>2</v>
      </c>
      <c r="G12" s="19">
        <f t="shared" si="3"/>
        <v>0</v>
      </c>
      <c r="H12" s="19">
        <f t="shared" si="3"/>
        <v>0</v>
      </c>
      <c r="I12" s="19">
        <f t="shared" si="3"/>
        <v>0</v>
      </c>
      <c r="J12" s="19">
        <f t="shared" si="3"/>
        <v>0</v>
      </c>
      <c r="K12" s="19">
        <f t="shared" si="3"/>
        <v>0</v>
      </c>
      <c r="L12" s="19">
        <f t="shared" si="3"/>
        <v>0</v>
      </c>
    </row>
    <row r="13" spans="1:16" s="15" customFormat="1" ht="16.5" customHeight="1">
      <c r="A13" s="6" t="s">
        <v>120</v>
      </c>
      <c r="B13" s="6">
        <f>SUM(C13:D13)</f>
        <v>0</v>
      </c>
      <c r="C13" s="6"/>
      <c r="D13" s="6"/>
      <c r="E13" s="6"/>
      <c r="F13" s="6"/>
      <c r="G13" s="6"/>
      <c r="H13" s="6"/>
      <c r="I13" s="6"/>
      <c r="J13" s="6"/>
      <c r="K13" s="6"/>
      <c r="L13" s="78"/>
    </row>
    <row r="14" spans="1:16" s="28" customFormat="1" ht="16.5" customHeight="1">
      <c r="A14" s="38" t="s">
        <v>69</v>
      </c>
      <c r="B14" s="6">
        <f>SUM(C14:D14)</f>
        <v>2</v>
      </c>
      <c r="C14" s="38"/>
      <c r="D14" s="38">
        <v>2</v>
      </c>
      <c r="E14" s="38"/>
      <c r="F14" s="38">
        <v>2</v>
      </c>
      <c r="G14" s="38"/>
      <c r="H14" s="38"/>
      <c r="I14" s="38"/>
      <c r="J14" s="38"/>
      <c r="K14" s="38"/>
      <c r="L14" s="38"/>
      <c r="M14" s="15"/>
      <c r="N14" s="15"/>
      <c r="O14" s="15"/>
      <c r="P14" s="15"/>
    </row>
    <row r="15" spans="1:16" s="15" customFormat="1" ht="16.5" customHeight="1">
      <c r="A15" s="18" t="s">
        <v>65</v>
      </c>
      <c r="B15" s="19">
        <f>SUM(B16:B17)</f>
        <v>3</v>
      </c>
      <c r="C15" s="19">
        <f t="shared" ref="C15:L15" si="4">SUM(C16:C17)</f>
        <v>1</v>
      </c>
      <c r="D15" s="19">
        <f t="shared" si="4"/>
        <v>2</v>
      </c>
      <c r="E15" s="19">
        <f t="shared" si="4"/>
        <v>1</v>
      </c>
      <c r="F15" s="19">
        <f t="shared" si="4"/>
        <v>1</v>
      </c>
      <c r="G15" s="19">
        <f t="shared" si="4"/>
        <v>0</v>
      </c>
      <c r="H15" s="19">
        <f t="shared" si="4"/>
        <v>1</v>
      </c>
      <c r="I15" s="19">
        <f t="shared" si="4"/>
        <v>0</v>
      </c>
      <c r="J15" s="19">
        <f t="shared" si="4"/>
        <v>0</v>
      </c>
      <c r="K15" s="19">
        <f t="shared" si="4"/>
        <v>0</v>
      </c>
      <c r="L15" s="19">
        <f t="shared" si="4"/>
        <v>0</v>
      </c>
    </row>
    <row r="16" spans="1:16" s="15" customFormat="1" ht="16.5" customHeight="1">
      <c r="A16" s="8" t="s">
        <v>93</v>
      </c>
      <c r="B16" s="6">
        <f>SUM(C16:D16)</f>
        <v>0</v>
      </c>
      <c r="C16" s="128"/>
      <c r="D16" s="128"/>
      <c r="E16" s="128"/>
      <c r="F16" s="128"/>
      <c r="G16" s="128"/>
      <c r="H16" s="128"/>
      <c r="I16" s="128"/>
      <c r="J16" s="128"/>
      <c r="K16" s="128"/>
      <c r="L16" s="8"/>
    </row>
    <row r="17" spans="1:16" s="28" customFormat="1" ht="16.5" customHeight="1">
      <c r="A17" s="38" t="s">
        <v>70</v>
      </c>
      <c r="B17" s="6">
        <f>SUM(C17:D17)</f>
        <v>3</v>
      </c>
      <c r="C17" s="48">
        <v>1</v>
      </c>
      <c r="D17" s="48">
        <v>2</v>
      </c>
      <c r="E17" s="48">
        <v>1</v>
      </c>
      <c r="F17" s="48">
        <v>1</v>
      </c>
      <c r="G17" s="48"/>
      <c r="H17" s="48">
        <v>1</v>
      </c>
      <c r="I17" s="48"/>
      <c r="J17" s="48"/>
      <c r="K17" s="48"/>
      <c r="L17" s="38"/>
      <c r="M17" s="15"/>
      <c r="N17" s="15"/>
      <c r="O17" s="15"/>
      <c r="P17" s="15"/>
    </row>
    <row r="18" spans="1:16" s="15" customFormat="1" ht="16.5" customHeight="1">
      <c r="A18" s="18" t="s">
        <v>67</v>
      </c>
      <c r="B18" s="19">
        <f>SUM(B19:B20)</f>
        <v>0</v>
      </c>
      <c r="C18" s="19">
        <f t="shared" ref="C18:L18" si="5">SUM(C19:C20)</f>
        <v>0</v>
      </c>
      <c r="D18" s="19">
        <f t="shared" si="5"/>
        <v>0</v>
      </c>
      <c r="E18" s="19">
        <f t="shared" si="5"/>
        <v>0</v>
      </c>
      <c r="F18" s="19">
        <f t="shared" si="5"/>
        <v>0</v>
      </c>
      <c r="G18" s="19">
        <f t="shared" si="5"/>
        <v>0</v>
      </c>
      <c r="H18" s="19">
        <f t="shared" si="5"/>
        <v>0</v>
      </c>
      <c r="I18" s="19">
        <f t="shared" si="5"/>
        <v>0</v>
      </c>
      <c r="J18" s="19">
        <f t="shared" si="5"/>
        <v>0</v>
      </c>
      <c r="K18" s="19">
        <f t="shared" si="5"/>
        <v>0</v>
      </c>
      <c r="L18" s="19">
        <f t="shared" si="5"/>
        <v>0</v>
      </c>
    </row>
    <row r="19" spans="1:16" s="15" customFormat="1" ht="16.5" customHeight="1">
      <c r="A19" s="8" t="s">
        <v>39</v>
      </c>
      <c r="B19" s="6">
        <f>SUM(C19:D19)</f>
        <v>0</v>
      </c>
      <c r="C19" s="6"/>
      <c r="D19" s="6"/>
      <c r="E19" s="6"/>
      <c r="F19" s="6"/>
      <c r="G19" s="6"/>
      <c r="H19" s="6"/>
      <c r="I19" s="6"/>
      <c r="J19" s="6"/>
      <c r="K19" s="6"/>
      <c r="L19" s="6"/>
    </row>
    <row r="20" spans="1:16" s="28" customFormat="1" ht="16.5" customHeight="1">
      <c r="A20" s="38" t="s">
        <v>71</v>
      </c>
      <c r="B20" s="6">
        <f>SUM(C20:D20)</f>
        <v>0</v>
      </c>
      <c r="C20" s="6"/>
      <c r="D20" s="6"/>
      <c r="E20" s="6"/>
      <c r="F20" s="6"/>
      <c r="G20" s="6"/>
      <c r="H20" s="6"/>
      <c r="I20" s="6"/>
      <c r="J20" s="6"/>
      <c r="K20" s="6"/>
      <c r="L20" s="6"/>
      <c r="M20" s="15"/>
      <c r="N20" s="15"/>
      <c r="O20" s="15"/>
      <c r="P20" s="15"/>
    </row>
    <row r="21" spans="1:16" s="15" customFormat="1" ht="16.5" customHeight="1">
      <c r="A21" s="18" t="s">
        <v>66</v>
      </c>
      <c r="B21" s="19">
        <f>SUM(B22:B23)</f>
        <v>5</v>
      </c>
      <c r="C21" s="19">
        <f t="shared" ref="C21:L21" si="6">SUM(C22:C23)</f>
        <v>0</v>
      </c>
      <c r="D21" s="19">
        <f t="shared" si="6"/>
        <v>5</v>
      </c>
      <c r="E21" s="19">
        <f t="shared" si="6"/>
        <v>4</v>
      </c>
      <c r="F21" s="19">
        <f t="shared" si="6"/>
        <v>0</v>
      </c>
      <c r="G21" s="19">
        <f t="shared" si="6"/>
        <v>0</v>
      </c>
      <c r="H21" s="19">
        <f t="shared" si="6"/>
        <v>1</v>
      </c>
      <c r="I21" s="19">
        <f t="shared" si="6"/>
        <v>0</v>
      </c>
      <c r="J21" s="19">
        <f t="shared" si="6"/>
        <v>0</v>
      </c>
      <c r="K21" s="19">
        <f t="shared" si="6"/>
        <v>0</v>
      </c>
      <c r="L21" s="19">
        <f t="shared" si="6"/>
        <v>0</v>
      </c>
    </row>
    <row r="22" spans="1:16" s="15" customFormat="1" ht="16.5" customHeight="1">
      <c r="A22" s="8" t="s">
        <v>72</v>
      </c>
      <c r="B22" s="6">
        <f>SUM(C22:D22)</f>
        <v>1</v>
      </c>
      <c r="C22" s="8"/>
      <c r="D22" s="8">
        <v>1</v>
      </c>
      <c r="E22" s="8">
        <v>1</v>
      </c>
      <c r="F22" s="8"/>
      <c r="G22" s="8"/>
      <c r="H22" s="8"/>
      <c r="I22" s="8"/>
      <c r="J22" s="8"/>
      <c r="K22" s="8"/>
      <c r="L22" s="29"/>
    </row>
    <row r="23" spans="1:16" s="28" customFormat="1" ht="16.5" customHeight="1">
      <c r="A23" s="38" t="s">
        <v>73</v>
      </c>
      <c r="B23" s="6">
        <f>SUM(C23:D23)</f>
        <v>4</v>
      </c>
      <c r="C23" s="38"/>
      <c r="D23" s="38">
        <v>4</v>
      </c>
      <c r="E23" s="38">
        <v>3</v>
      </c>
      <c r="F23" s="38"/>
      <c r="G23" s="38"/>
      <c r="H23" s="38">
        <v>1</v>
      </c>
      <c r="I23" s="38"/>
      <c r="J23" s="38"/>
      <c r="K23" s="38"/>
      <c r="L23" s="38"/>
      <c r="M23" s="15"/>
      <c r="N23" s="15"/>
      <c r="O23" s="15"/>
      <c r="P23" s="15"/>
    </row>
    <row r="24" spans="1:16" s="15" customFormat="1" ht="16.5" customHeight="1">
      <c r="A24" s="18" t="s">
        <v>68</v>
      </c>
      <c r="B24" s="19">
        <f>SUM(B25:B26)</f>
        <v>0</v>
      </c>
      <c r="C24" s="19">
        <f t="shared" ref="C24:L24" si="7">SUM(C25:C26)</f>
        <v>0</v>
      </c>
      <c r="D24" s="19">
        <f t="shared" si="7"/>
        <v>0</v>
      </c>
      <c r="E24" s="19">
        <f t="shared" si="7"/>
        <v>0</v>
      </c>
      <c r="F24" s="19">
        <f t="shared" si="7"/>
        <v>0</v>
      </c>
      <c r="G24" s="19">
        <f t="shared" si="7"/>
        <v>0</v>
      </c>
      <c r="H24" s="19">
        <f t="shared" si="7"/>
        <v>0</v>
      </c>
      <c r="I24" s="19">
        <f t="shared" si="7"/>
        <v>0</v>
      </c>
      <c r="J24" s="19">
        <f t="shared" si="7"/>
        <v>0</v>
      </c>
      <c r="K24" s="19">
        <f t="shared" si="7"/>
        <v>0</v>
      </c>
      <c r="L24" s="19">
        <f t="shared" si="7"/>
        <v>0</v>
      </c>
    </row>
    <row r="25" spans="1:16" s="15" customFormat="1" ht="16.5" customHeight="1">
      <c r="A25" s="8" t="s">
        <v>41</v>
      </c>
      <c r="B25" s="6">
        <f>SUM(C25:D25)</f>
        <v>0</v>
      </c>
      <c r="C25" s="8"/>
      <c r="D25" s="8"/>
      <c r="E25" s="8"/>
      <c r="F25" s="8"/>
      <c r="G25" s="8"/>
      <c r="H25" s="8"/>
      <c r="I25" s="8"/>
      <c r="J25" s="8"/>
      <c r="K25" s="8"/>
      <c r="L25" s="8"/>
    </row>
    <row r="26" spans="1:16" s="28" customFormat="1" ht="16.5" customHeight="1">
      <c r="A26" s="38" t="s">
        <v>74</v>
      </c>
      <c r="B26" s="6">
        <f>SUM(C26:D26)</f>
        <v>0</v>
      </c>
      <c r="C26" s="38"/>
      <c r="D26" s="38"/>
      <c r="E26" s="38"/>
      <c r="F26" s="38"/>
      <c r="G26" s="38"/>
      <c r="H26" s="38"/>
      <c r="I26" s="38"/>
      <c r="J26" s="38"/>
      <c r="K26" s="38"/>
      <c r="L26" s="38"/>
      <c r="M26" s="15"/>
      <c r="N26" s="15"/>
      <c r="O26" s="15"/>
      <c r="P26" s="15"/>
    </row>
    <row r="27" spans="1:16" s="15" customFormat="1" ht="16.5" customHeight="1">
      <c r="A27" s="18" t="s">
        <v>75</v>
      </c>
      <c r="B27" s="19">
        <f>SUM(B28:B29)</f>
        <v>0</v>
      </c>
      <c r="C27" s="19">
        <f t="shared" ref="C27:L27" si="8">SUM(C28:C29)</f>
        <v>0</v>
      </c>
      <c r="D27" s="19">
        <f t="shared" si="8"/>
        <v>0</v>
      </c>
      <c r="E27" s="19">
        <f t="shared" si="8"/>
        <v>0</v>
      </c>
      <c r="F27" s="19">
        <f t="shared" si="8"/>
        <v>0</v>
      </c>
      <c r="G27" s="19">
        <f t="shared" si="8"/>
        <v>0</v>
      </c>
      <c r="H27" s="19">
        <f t="shared" si="8"/>
        <v>0</v>
      </c>
      <c r="I27" s="19">
        <f t="shared" si="8"/>
        <v>0</v>
      </c>
      <c r="J27" s="19">
        <f t="shared" si="8"/>
        <v>0</v>
      </c>
      <c r="K27" s="19">
        <f t="shared" si="8"/>
        <v>0</v>
      </c>
      <c r="L27" s="19">
        <f t="shared" si="8"/>
        <v>0</v>
      </c>
    </row>
    <row r="28" spans="1:16" s="15" customFormat="1" ht="16.5" customHeight="1">
      <c r="A28" s="8" t="s">
        <v>42</v>
      </c>
      <c r="B28" s="6">
        <f>SUM(C28:D28)</f>
        <v>0</v>
      </c>
      <c r="C28" s="8"/>
      <c r="D28" s="8"/>
      <c r="E28" s="8"/>
      <c r="F28" s="8"/>
      <c r="G28" s="8"/>
      <c r="H28" s="8"/>
      <c r="I28" s="8"/>
      <c r="J28" s="8"/>
      <c r="K28" s="8"/>
      <c r="L28" s="8"/>
    </row>
    <row r="29" spans="1:16" s="28" customFormat="1" ht="16.5" customHeight="1">
      <c r="A29" s="38" t="s">
        <v>76</v>
      </c>
      <c r="B29" s="6">
        <f>SUM(C29:D29)</f>
        <v>0</v>
      </c>
      <c r="C29" s="38"/>
      <c r="D29" s="38"/>
      <c r="E29" s="38"/>
      <c r="F29" s="38"/>
      <c r="G29" s="38"/>
      <c r="H29" s="38"/>
      <c r="I29" s="38"/>
      <c r="J29" s="38"/>
      <c r="K29" s="38"/>
      <c r="L29" s="38"/>
      <c r="M29" s="15"/>
      <c r="N29" s="15"/>
      <c r="O29" s="15"/>
      <c r="P29" s="15"/>
    </row>
    <row r="30" spans="1:16" s="15" customFormat="1" ht="16.5" customHeight="1">
      <c r="A30" s="18" t="s">
        <v>78</v>
      </c>
      <c r="B30" s="19">
        <f>SUM(B31:B32)</f>
        <v>0</v>
      </c>
      <c r="C30" s="19">
        <f t="shared" ref="C30:L30" si="9">SUM(C31:C32)</f>
        <v>0</v>
      </c>
      <c r="D30" s="19">
        <f t="shared" si="9"/>
        <v>0</v>
      </c>
      <c r="E30" s="19">
        <f t="shared" si="9"/>
        <v>0</v>
      </c>
      <c r="F30" s="19">
        <f t="shared" si="9"/>
        <v>0</v>
      </c>
      <c r="G30" s="19">
        <f t="shared" si="9"/>
        <v>0</v>
      </c>
      <c r="H30" s="19">
        <f t="shared" si="9"/>
        <v>0</v>
      </c>
      <c r="I30" s="19">
        <f t="shared" si="9"/>
        <v>0</v>
      </c>
      <c r="J30" s="19">
        <f t="shared" si="9"/>
        <v>0</v>
      </c>
      <c r="K30" s="19">
        <f t="shared" si="9"/>
        <v>0</v>
      </c>
      <c r="L30" s="19">
        <f t="shared" si="9"/>
        <v>0</v>
      </c>
    </row>
    <row r="31" spans="1:16" s="15" customFormat="1" ht="16.5" customHeight="1">
      <c r="A31" s="8" t="s">
        <v>77</v>
      </c>
      <c r="B31" s="6">
        <f>SUM(C31:D31)</f>
        <v>0</v>
      </c>
      <c r="C31" s="8"/>
      <c r="D31" s="8"/>
      <c r="E31" s="8"/>
      <c r="F31" s="8"/>
      <c r="G31" s="8"/>
      <c r="H31" s="8"/>
      <c r="I31" s="8"/>
      <c r="J31" s="8"/>
      <c r="K31" s="8"/>
      <c r="L31" s="8"/>
      <c r="O31" s="15" t="s">
        <v>198</v>
      </c>
    </row>
    <row r="32" spans="1:16" s="28" customFormat="1" ht="16.5" customHeight="1">
      <c r="A32" s="38" t="s">
        <v>79</v>
      </c>
      <c r="B32" s="6">
        <f>SUM(C32:D32)</f>
        <v>0</v>
      </c>
      <c r="C32" s="38"/>
      <c r="D32" s="38"/>
      <c r="E32" s="38"/>
      <c r="F32" s="38"/>
      <c r="G32" s="38"/>
      <c r="H32" s="38"/>
      <c r="I32" s="38"/>
      <c r="J32" s="38"/>
      <c r="K32" s="38"/>
      <c r="L32" s="38"/>
      <c r="M32" s="15"/>
      <c r="N32" s="15"/>
      <c r="O32" s="15"/>
      <c r="P32" s="15"/>
    </row>
    <row r="33" spans="1:16" s="15" customFormat="1" ht="16.5" customHeight="1">
      <c r="A33" s="18" t="s">
        <v>202</v>
      </c>
      <c r="B33" s="19">
        <f>B34</f>
        <v>0</v>
      </c>
      <c r="C33" s="19">
        <f t="shared" ref="C33:L33" si="10">C34</f>
        <v>0</v>
      </c>
      <c r="D33" s="19">
        <f t="shared" si="10"/>
        <v>0</v>
      </c>
      <c r="E33" s="19">
        <f t="shared" si="10"/>
        <v>0</v>
      </c>
      <c r="F33" s="19">
        <f t="shared" si="10"/>
        <v>0</v>
      </c>
      <c r="G33" s="19">
        <f t="shared" si="10"/>
        <v>0</v>
      </c>
      <c r="H33" s="19">
        <f t="shared" si="10"/>
        <v>0</v>
      </c>
      <c r="I33" s="19">
        <f t="shared" si="10"/>
        <v>0</v>
      </c>
      <c r="J33" s="19">
        <f t="shared" si="10"/>
        <v>0</v>
      </c>
      <c r="K33" s="19">
        <f t="shared" si="10"/>
        <v>0</v>
      </c>
      <c r="L33" s="19">
        <f t="shared" si="10"/>
        <v>0</v>
      </c>
    </row>
    <row r="34" spans="1:16" s="15" customFormat="1" ht="16.5" customHeight="1">
      <c r="A34" s="134" t="s">
        <v>201</v>
      </c>
      <c r="B34" s="8">
        <f>SUM(C34:D34)</f>
        <v>0</v>
      </c>
      <c r="C34" s="8"/>
      <c r="D34" s="8"/>
      <c r="E34" s="8"/>
      <c r="F34" s="8"/>
      <c r="G34" s="8"/>
      <c r="H34" s="8"/>
      <c r="I34" s="8"/>
      <c r="J34" s="8"/>
      <c r="K34" s="8"/>
      <c r="L34" s="8"/>
      <c r="O34" s="15" t="s">
        <v>198</v>
      </c>
    </row>
    <row r="35" spans="1:16" s="15" customFormat="1" ht="16.5" customHeight="1">
      <c r="A35" s="18" t="s">
        <v>80</v>
      </c>
      <c r="B35" s="19">
        <f>SUM(B36:B37)</f>
        <v>4</v>
      </c>
      <c r="C35" s="19">
        <f t="shared" ref="C35:L35" si="11">SUM(C36:C37)</f>
        <v>0</v>
      </c>
      <c r="D35" s="19">
        <f t="shared" si="11"/>
        <v>4</v>
      </c>
      <c r="E35" s="19">
        <f t="shared" si="11"/>
        <v>2</v>
      </c>
      <c r="F35" s="19">
        <f t="shared" si="11"/>
        <v>0</v>
      </c>
      <c r="G35" s="19">
        <f t="shared" si="11"/>
        <v>0</v>
      </c>
      <c r="H35" s="19">
        <f t="shared" si="11"/>
        <v>1</v>
      </c>
      <c r="I35" s="19">
        <f t="shared" si="11"/>
        <v>0</v>
      </c>
      <c r="J35" s="19">
        <f t="shared" si="11"/>
        <v>0</v>
      </c>
      <c r="K35" s="19">
        <f t="shared" si="11"/>
        <v>1</v>
      </c>
      <c r="L35" s="19">
        <f t="shared" si="11"/>
        <v>0</v>
      </c>
    </row>
    <row r="36" spans="1:16" s="15" customFormat="1" ht="16.5" customHeight="1">
      <c r="A36" s="8" t="s">
        <v>43</v>
      </c>
      <c r="B36" s="6">
        <f>SUM(C36:D36)</f>
        <v>3</v>
      </c>
      <c r="C36" s="8"/>
      <c r="D36" s="8">
        <v>3</v>
      </c>
      <c r="E36" s="8">
        <v>2</v>
      </c>
      <c r="F36" s="8"/>
      <c r="G36" s="8"/>
      <c r="H36" s="8"/>
      <c r="I36" s="8"/>
      <c r="J36" s="8"/>
      <c r="K36" s="8">
        <v>1</v>
      </c>
      <c r="L36" s="8"/>
    </row>
    <row r="37" spans="1:16" s="28" customFormat="1" ht="16.5" customHeight="1">
      <c r="A37" s="38" t="s">
        <v>81</v>
      </c>
      <c r="B37" s="6">
        <f>SUM(C37:D37)</f>
        <v>1</v>
      </c>
      <c r="C37" s="38"/>
      <c r="D37" s="38">
        <v>1</v>
      </c>
      <c r="E37" s="38"/>
      <c r="F37" s="38"/>
      <c r="G37" s="38"/>
      <c r="H37" s="38">
        <v>1</v>
      </c>
      <c r="I37" s="38"/>
      <c r="J37" s="38"/>
      <c r="K37" s="38"/>
      <c r="L37" s="38"/>
      <c r="M37" s="15"/>
      <c r="N37" s="15"/>
      <c r="O37" s="15"/>
      <c r="P37" s="15"/>
    </row>
    <row r="38" spans="1:16" s="15" customFormat="1" ht="16.5" customHeight="1">
      <c r="A38" s="18" t="s">
        <v>95</v>
      </c>
      <c r="B38" s="19">
        <f>SUM(B39:B40)</f>
        <v>1</v>
      </c>
      <c r="C38" s="19">
        <f t="shared" ref="C38:L38" si="12">SUM(C39:C40)</f>
        <v>0</v>
      </c>
      <c r="D38" s="19">
        <f t="shared" si="12"/>
        <v>1</v>
      </c>
      <c r="E38" s="19">
        <f t="shared" si="12"/>
        <v>0</v>
      </c>
      <c r="F38" s="19">
        <f t="shared" si="12"/>
        <v>1</v>
      </c>
      <c r="G38" s="19">
        <f t="shared" si="12"/>
        <v>0</v>
      </c>
      <c r="H38" s="19">
        <f t="shared" si="12"/>
        <v>0</v>
      </c>
      <c r="I38" s="19">
        <f t="shared" si="12"/>
        <v>0</v>
      </c>
      <c r="J38" s="19">
        <f t="shared" si="12"/>
        <v>0</v>
      </c>
      <c r="K38" s="19">
        <f t="shared" si="12"/>
        <v>0</v>
      </c>
      <c r="L38" s="19">
        <f t="shared" si="12"/>
        <v>0</v>
      </c>
    </row>
    <row r="39" spans="1:16" s="15" customFormat="1" ht="16.5" customHeight="1">
      <c r="A39" s="8" t="s">
        <v>94</v>
      </c>
      <c r="B39" s="6">
        <f>SUM(C39:D39)</f>
        <v>0</v>
      </c>
      <c r="C39" s="8"/>
      <c r="D39" s="8"/>
      <c r="E39" s="8"/>
      <c r="F39" s="8"/>
      <c r="G39" s="8"/>
      <c r="H39" s="8"/>
      <c r="I39" s="8"/>
      <c r="J39" s="8"/>
      <c r="K39" s="8"/>
      <c r="L39" s="8"/>
    </row>
    <row r="40" spans="1:16" s="28" customFormat="1" ht="16.5" customHeight="1">
      <c r="A40" s="38" t="s">
        <v>82</v>
      </c>
      <c r="B40" s="6">
        <f>SUM(C40:D40)</f>
        <v>1</v>
      </c>
      <c r="C40" s="38"/>
      <c r="D40" s="38">
        <v>1</v>
      </c>
      <c r="E40" s="38"/>
      <c r="F40" s="38">
        <v>1</v>
      </c>
      <c r="G40" s="38"/>
      <c r="H40" s="38"/>
      <c r="I40" s="38"/>
      <c r="J40" s="38"/>
      <c r="K40" s="38"/>
      <c r="L40" s="38"/>
      <c r="M40" s="15"/>
      <c r="N40" s="15"/>
      <c r="O40" s="15"/>
      <c r="P40" s="15"/>
    </row>
    <row r="41" spans="1:16" s="15" customFormat="1" ht="16.5" customHeight="1">
      <c r="A41" s="18" t="s">
        <v>96</v>
      </c>
      <c r="B41" s="19">
        <f>SUM(B42:B43)</f>
        <v>0</v>
      </c>
      <c r="C41" s="19">
        <f t="shared" ref="C41:L41" si="13">SUM(C42:C43)</f>
        <v>0</v>
      </c>
      <c r="D41" s="19">
        <f t="shared" si="13"/>
        <v>0</v>
      </c>
      <c r="E41" s="19">
        <f t="shared" si="13"/>
        <v>0</v>
      </c>
      <c r="F41" s="19">
        <f t="shared" si="13"/>
        <v>0</v>
      </c>
      <c r="G41" s="19">
        <f t="shared" si="13"/>
        <v>0</v>
      </c>
      <c r="H41" s="19">
        <f t="shared" si="13"/>
        <v>0</v>
      </c>
      <c r="I41" s="19">
        <f t="shared" si="13"/>
        <v>0</v>
      </c>
      <c r="J41" s="19">
        <f t="shared" si="13"/>
        <v>0</v>
      </c>
      <c r="K41" s="19">
        <f t="shared" si="13"/>
        <v>0</v>
      </c>
      <c r="L41" s="19">
        <f t="shared" si="13"/>
        <v>0</v>
      </c>
    </row>
    <row r="42" spans="1:16" s="37" customFormat="1" ht="16.5" customHeight="1">
      <c r="A42" s="36" t="s">
        <v>97</v>
      </c>
      <c r="B42" s="6">
        <f>SUM(C42:D42)</f>
        <v>0</v>
      </c>
      <c r="C42" s="29"/>
      <c r="D42" s="29"/>
      <c r="E42" s="29"/>
      <c r="F42" s="29"/>
      <c r="G42" s="29"/>
      <c r="H42" s="29"/>
      <c r="I42" s="29"/>
      <c r="J42" s="29"/>
      <c r="K42" s="29"/>
      <c r="L42" s="29"/>
      <c r="M42" s="15"/>
      <c r="N42" s="15"/>
      <c r="O42" s="15"/>
      <c r="P42" s="15"/>
    </row>
    <row r="43" spans="1:16" s="28" customFormat="1" ht="16.5" customHeight="1">
      <c r="A43" s="55" t="s">
        <v>121</v>
      </c>
      <c r="B43" s="6">
        <f>SUM(C43:D43)</f>
        <v>0</v>
      </c>
      <c r="C43" s="38"/>
      <c r="D43" s="38"/>
      <c r="E43" s="38"/>
      <c r="F43" s="38"/>
      <c r="G43" s="38"/>
      <c r="H43" s="38"/>
      <c r="I43" s="38"/>
      <c r="J43" s="38"/>
      <c r="K43" s="38"/>
      <c r="L43" s="38"/>
      <c r="M43" s="15"/>
      <c r="N43" s="15"/>
      <c r="O43" s="15"/>
      <c r="P43" s="15"/>
    </row>
    <row r="44" spans="1:16" s="15" customFormat="1" ht="16.5" customHeight="1">
      <c r="A44" s="18" t="s">
        <v>83</v>
      </c>
      <c r="B44" s="19">
        <f>SUM(B45:B46)</f>
        <v>0</v>
      </c>
      <c r="C44" s="19">
        <f t="shared" ref="C44:L44" si="14">SUM(C45:C46)</f>
        <v>0</v>
      </c>
      <c r="D44" s="19">
        <f t="shared" si="14"/>
        <v>0</v>
      </c>
      <c r="E44" s="19">
        <f t="shared" si="14"/>
        <v>0</v>
      </c>
      <c r="F44" s="19">
        <f t="shared" si="14"/>
        <v>0</v>
      </c>
      <c r="G44" s="19">
        <f t="shared" si="14"/>
        <v>0</v>
      </c>
      <c r="H44" s="19">
        <f t="shared" si="14"/>
        <v>0</v>
      </c>
      <c r="I44" s="19">
        <f t="shared" si="14"/>
        <v>0</v>
      </c>
      <c r="J44" s="19">
        <f t="shared" si="14"/>
        <v>0</v>
      </c>
      <c r="K44" s="19">
        <f t="shared" si="14"/>
        <v>0</v>
      </c>
      <c r="L44" s="19">
        <f t="shared" si="14"/>
        <v>0</v>
      </c>
    </row>
    <row r="45" spans="1:16" s="15" customFormat="1" ht="16.5" customHeight="1">
      <c r="A45" s="8" t="s">
        <v>98</v>
      </c>
      <c r="B45" s="6">
        <f>SUM(C45:D45)</f>
        <v>0</v>
      </c>
      <c r="C45" s="8"/>
      <c r="D45" s="8"/>
      <c r="E45" s="8"/>
      <c r="F45" s="8"/>
      <c r="G45" s="8"/>
      <c r="H45" s="8"/>
      <c r="I45" s="8"/>
      <c r="J45" s="8"/>
      <c r="K45" s="8"/>
      <c r="L45" s="8"/>
    </row>
    <row r="46" spans="1:16" s="28" customFormat="1" ht="16.5" customHeight="1">
      <c r="A46" s="38" t="s">
        <v>84</v>
      </c>
      <c r="B46" s="6">
        <f>SUM(C46:D46)</f>
        <v>0</v>
      </c>
      <c r="C46" s="38"/>
      <c r="D46" s="38"/>
      <c r="E46" s="38"/>
      <c r="F46" s="38"/>
      <c r="G46" s="38"/>
      <c r="H46" s="38"/>
      <c r="I46" s="38"/>
      <c r="J46" s="38"/>
      <c r="K46" s="38"/>
      <c r="L46" s="38"/>
      <c r="M46" s="15"/>
      <c r="N46" s="15"/>
      <c r="O46" s="15"/>
      <c r="P46" s="15"/>
    </row>
    <row r="47" spans="1:16" s="15" customFormat="1" ht="16.5" customHeight="1">
      <c r="A47" s="18" t="s">
        <v>100</v>
      </c>
      <c r="B47" s="19">
        <f>SUM(B48:B49)</f>
        <v>1</v>
      </c>
      <c r="C47" s="19">
        <f t="shared" ref="C47:L47" si="15">SUM(C48:C49)</f>
        <v>0</v>
      </c>
      <c r="D47" s="19">
        <f t="shared" si="15"/>
        <v>1</v>
      </c>
      <c r="E47" s="19">
        <f t="shared" si="15"/>
        <v>0</v>
      </c>
      <c r="F47" s="19">
        <f t="shared" si="15"/>
        <v>1</v>
      </c>
      <c r="G47" s="19">
        <f t="shared" si="15"/>
        <v>0</v>
      </c>
      <c r="H47" s="19">
        <f t="shared" si="15"/>
        <v>0</v>
      </c>
      <c r="I47" s="19">
        <f t="shared" si="15"/>
        <v>0</v>
      </c>
      <c r="J47" s="19">
        <f t="shared" si="15"/>
        <v>0</v>
      </c>
      <c r="K47" s="19">
        <f t="shared" si="15"/>
        <v>0</v>
      </c>
      <c r="L47" s="19">
        <f t="shared" si="15"/>
        <v>0</v>
      </c>
    </row>
    <row r="48" spans="1:16" s="15" customFormat="1" ht="16.5" customHeight="1">
      <c r="A48" s="9" t="s">
        <v>99</v>
      </c>
      <c r="B48" s="6">
        <f>SUM(C48:D48)</f>
        <v>0</v>
      </c>
      <c r="C48" s="8"/>
      <c r="D48" s="8"/>
      <c r="E48" s="8"/>
      <c r="F48" s="8"/>
      <c r="G48" s="8"/>
      <c r="H48" s="8"/>
      <c r="I48" s="8"/>
      <c r="J48" s="8"/>
      <c r="K48" s="8"/>
      <c r="L48" s="8"/>
    </row>
    <row r="49" spans="1:16" s="28" customFormat="1" ht="16.5" customHeight="1">
      <c r="A49" s="38" t="s">
        <v>86</v>
      </c>
      <c r="B49" s="6">
        <f>SUM(C49:D49)</f>
        <v>1</v>
      </c>
      <c r="C49" s="38"/>
      <c r="D49" s="38">
        <v>1</v>
      </c>
      <c r="E49" s="38"/>
      <c r="F49" s="38">
        <v>1</v>
      </c>
      <c r="G49" s="38"/>
      <c r="H49" s="38"/>
      <c r="I49" s="38"/>
      <c r="J49" s="38"/>
      <c r="K49" s="38"/>
      <c r="L49" s="38"/>
      <c r="M49" s="15"/>
      <c r="N49" s="15"/>
      <c r="O49" s="15"/>
      <c r="P49" s="15"/>
    </row>
    <row r="50" spans="1:16" s="1" customFormat="1" ht="16.5" customHeight="1">
      <c r="A50" s="18" t="s">
        <v>102</v>
      </c>
      <c r="B50" s="19">
        <f>SUM(B51:B52)</f>
        <v>0</v>
      </c>
      <c r="C50" s="19">
        <f t="shared" ref="C50:L50" si="16">SUM(C51:C52)</f>
        <v>0</v>
      </c>
      <c r="D50" s="19">
        <f t="shared" si="16"/>
        <v>0</v>
      </c>
      <c r="E50" s="19">
        <f t="shared" si="16"/>
        <v>0</v>
      </c>
      <c r="F50" s="19">
        <f t="shared" si="16"/>
        <v>0</v>
      </c>
      <c r="G50" s="19">
        <f t="shared" si="16"/>
        <v>0</v>
      </c>
      <c r="H50" s="19">
        <f t="shared" si="16"/>
        <v>0</v>
      </c>
      <c r="I50" s="19">
        <f t="shared" si="16"/>
        <v>0</v>
      </c>
      <c r="J50" s="19">
        <f t="shared" si="16"/>
        <v>0</v>
      </c>
      <c r="K50" s="19">
        <f t="shared" si="16"/>
        <v>0</v>
      </c>
      <c r="L50" s="19">
        <f t="shared" si="16"/>
        <v>0</v>
      </c>
      <c r="M50" s="15"/>
      <c r="N50" s="15"/>
      <c r="O50" s="15"/>
      <c r="P50" s="15"/>
    </row>
    <row r="51" spans="1:16" s="1" customFormat="1" ht="16.5" customHeight="1">
      <c r="A51" s="8" t="s">
        <v>101</v>
      </c>
      <c r="B51" s="6">
        <f>SUM(C51:D51)</f>
        <v>0</v>
      </c>
      <c r="C51" s="8"/>
      <c r="D51" s="8"/>
      <c r="E51" s="8"/>
      <c r="F51" s="8"/>
      <c r="G51" s="8"/>
      <c r="H51" s="8"/>
      <c r="I51" s="8"/>
      <c r="J51" s="8"/>
      <c r="K51" s="8"/>
      <c r="L51" s="8"/>
      <c r="M51" s="15"/>
      <c r="N51" s="15"/>
      <c r="O51" s="15"/>
      <c r="P51" s="15"/>
    </row>
    <row r="52" spans="1:16" s="24" customFormat="1" ht="16.5" customHeight="1">
      <c r="A52" s="38" t="s">
        <v>87</v>
      </c>
      <c r="B52" s="6">
        <f>SUM(C52:D52)</f>
        <v>0</v>
      </c>
      <c r="C52" s="38"/>
      <c r="D52" s="38"/>
      <c r="E52" s="38"/>
      <c r="F52" s="38"/>
      <c r="G52" s="38"/>
      <c r="H52" s="38"/>
      <c r="I52" s="38"/>
      <c r="J52" s="38"/>
      <c r="K52" s="38"/>
      <c r="L52" s="38"/>
      <c r="M52" s="15"/>
      <c r="N52" s="15"/>
      <c r="O52" s="15"/>
      <c r="P52" s="15"/>
    </row>
    <row r="53" spans="1:16" s="1" customFormat="1" ht="16.5" customHeight="1">
      <c r="A53" s="18" t="s">
        <v>104</v>
      </c>
      <c r="B53" s="19">
        <f>SUM(B54:B55)</f>
        <v>1</v>
      </c>
      <c r="C53" s="19">
        <f t="shared" ref="C53:L53" si="17">SUM(C54:C55)</f>
        <v>0</v>
      </c>
      <c r="D53" s="19">
        <f t="shared" si="17"/>
        <v>1</v>
      </c>
      <c r="E53" s="19">
        <f t="shared" si="17"/>
        <v>1</v>
      </c>
      <c r="F53" s="19">
        <f t="shared" si="17"/>
        <v>0</v>
      </c>
      <c r="G53" s="19">
        <f t="shared" si="17"/>
        <v>0</v>
      </c>
      <c r="H53" s="19">
        <f t="shared" si="17"/>
        <v>0</v>
      </c>
      <c r="I53" s="19">
        <f t="shared" si="17"/>
        <v>0</v>
      </c>
      <c r="J53" s="19">
        <f t="shared" si="17"/>
        <v>0</v>
      </c>
      <c r="K53" s="19">
        <f t="shared" si="17"/>
        <v>0</v>
      </c>
      <c r="L53" s="19">
        <f t="shared" si="17"/>
        <v>0</v>
      </c>
      <c r="M53" s="15"/>
      <c r="N53" s="15"/>
      <c r="O53" s="15"/>
      <c r="P53" s="15"/>
    </row>
    <row r="54" spans="1:16" s="1" customFormat="1" ht="16.5" customHeight="1">
      <c r="A54" s="8" t="s">
        <v>103</v>
      </c>
      <c r="B54" s="6">
        <f>SUM(C54:D54)</f>
        <v>0</v>
      </c>
      <c r="C54" s="8"/>
      <c r="D54" s="8"/>
      <c r="E54" s="8"/>
      <c r="F54" s="8"/>
      <c r="G54" s="8"/>
      <c r="H54" s="8"/>
      <c r="I54" s="8"/>
      <c r="J54" s="8"/>
      <c r="K54" s="8"/>
      <c r="L54" s="8"/>
      <c r="M54" s="15"/>
      <c r="N54" s="15"/>
      <c r="O54" s="15"/>
      <c r="P54" s="15"/>
    </row>
    <row r="55" spans="1:16" s="24" customFormat="1" ht="16.5" customHeight="1">
      <c r="A55" s="38" t="s">
        <v>89</v>
      </c>
      <c r="B55" s="6">
        <f>SUM(C55:D55)</f>
        <v>1</v>
      </c>
      <c r="C55" s="38"/>
      <c r="D55" s="38">
        <v>1</v>
      </c>
      <c r="E55" s="38">
        <v>1</v>
      </c>
      <c r="F55" s="38"/>
      <c r="G55" s="38"/>
      <c r="H55" s="38"/>
      <c r="I55" s="38"/>
      <c r="J55" s="38"/>
      <c r="K55" s="38"/>
      <c r="L55" s="38"/>
      <c r="M55" s="15"/>
      <c r="N55" s="15"/>
      <c r="O55" s="15"/>
      <c r="P55" s="15"/>
    </row>
    <row r="56" spans="1:16" s="15" customFormat="1" ht="16.5" customHeight="1">
      <c r="A56" s="18" t="s">
        <v>106</v>
      </c>
      <c r="B56" s="19">
        <f>SUM(B57:B58)</f>
        <v>4</v>
      </c>
      <c r="C56" s="19">
        <f t="shared" ref="C56:L56" si="18">SUM(C57:C58)</f>
        <v>1</v>
      </c>
      <c r="D56" s="19">
        <f t="shared" si="18"/>
        <v>3</v>
      </c>
      <c r="E56" s="19">
        <f t="shared" si="18"/>
        <v>0</v>
      </c>
      <c r="F56" s="19">
        <f t="shared" si="18"/>
        <v>4</v>
      </c>
      <c r="G56" s="19">
        <f t="shared" si="18"/>
        <v>0</v>
      </c>
      <c r="H56" s="19">
        <f t="shared" si="18"/>
        <v>0</v>
      </c>
      <c r="I56" s="19">
        <f t="shared" si="18"/>
        <v>0</v>
      </c>
      <c r="J56" s="19">
        <f t="shared" si="18"/>
        <v>0</v>
      </c>
      <c r="K56" s="19">
        <f t="shared" si="18"/>
        <v>0</v>
      </c>
      <c r="L56" s="19">
        <f t="shared" si="18"/>
        <v>0</v>
      </c>
    </row>
    <row r="57" spans="1:16" s="15" customFormat="1" ht="16.5" customHeight="1">
      <c r="A57" s="8" t="s">
        <v>105</v>
      </c>
      <c r="B57" s="6">
        <f>SUM(C57:D57)</f>
        <v>0</v>
      </c>
      <c r="C57" s="45"/>
      <c r="D57" s="45"/>
      <c r="E57" s="45"/>
      <c r="F57" s="45"/>
      <c r="G57" s="45"/>
      <c r="H57" s="45"/>
      <c r="I57" s="45"/>
      <c r="J57" s="45"/>
      <c r="K57" s="45"/>
      <c r="L57" s="8"/>
    </row>
    <row r="58" spans="1:16" s="28" customFormat="1" ht="16.5" customHeight="1">
      <c r="A58" s="38" t="s">
        <v>91</v>
      </c>
      <c r="B58" s="6">
        <f>SUM(C58:D58)</f>
        <v>4</v>
      </c>
      <c r="C58" s="38">
        <v>1</v>
      </c>
      <c r="D58" s="38">
        <v>3</v>
      </c>
      <c r="E58" s="38"/>
      <c r="F58" s="38">
        <v>4</v>
      </c>
      <c r="G58" s="38"/>
      <c r="H58" s="38"/>
      <c r="I58" s="38"/>
      <c r="J58" s="38"/>
      <c r="K58" s="38"/>
      <c r="L58" s="38"/>
      <c r="M58" s="15"/>
      <c r="N58" s="15"/>
      <c r="O58" s="15"/>
      <c r="P58" s="15"/>
    </row>
    <row r="59" spans="1:16" s="15" customFormat="1" ht="16.5" customHeight="1">
      <c r="A59" s="18" t="s">
        <v>107</v>
      </c>
      <c r="B59" s="19">
        <f>B60</f>
        <v>2</v>
      </c>
      <c r="C59" s="19">
        <f t="shared" ref="C59:L59" si="19">C60</f>
        <v>0</v>
      </c>
      <c r="D59" s="19">
        <f t="shared" si="19"/>
        <v>2</v>
      </c>
      <c r="E59" s="19">
        <f t="shared" si="19"/>
        <v>0</v>
      </c>
      <c r="F59" s="19">
        <f t="shared" si="19"/>
        <v>2</v>
      </c>
      <c r="G59" s="19">
        <f t="shared" si="19"/>
        <v>0</v>
      </c>
      <c r="H59" s="19">
        <f t="shared" si="19"/>
        <v>0</v>
      </c>
      <c r="I59" s="19">
        <f t="shared" si="19"/>
        <v>0</v>
      </c>
      <c r="J59" s="19">
        <f t="shared" si="19"/>
        <v>0</v>
      </c>
      <c r="K59" s="19">
        <f t="shared" si="19"/>
        <v>0</v>
      </c>
      <c r="L59" s="19">
        <f t="shared" si="19"/>
        <v>0</v>
      </c>
    </row>
    <row r="60" spans="1:16" s="15" customFormat="1" ht="16.5" customHeight="1">
      <c r="A60" s="8" t="s">
        <v>108</v>
      </c>
      <c r="B60" s="8">
        <f>SUM(C60:D60)</f>
        <v>2</v>
      </c>
      <c r="C60" s="8"/>
      <c r="D60" s="8">
        <v>2</v>
      </c>
      <c r="E60" s="8"/>
      <c r="F60" s="8">
        <v>2</v>
      </c>
      <c r="G60" s="8"/>
      <c r="H60" s="8"/>
      <c r="I60" s="8"/>
      <c r="J60" s="8"/>
      <c r="K60" s="8"/>
      <c r="L60" s="8"/>
    </row>
    <row r="61" spans="1:16" ht="18.75" customHeight="1">
      <c r="A61" s="264" t="s">
        <v>413</v>
      </c>
      <c r="B61" s="192"/>
      <c r="C61" s="192"/>
      <c r="D61" s="192"/>
      <c r="E61" s="192"/>
      <c r="F61" s="192"/>
      <c r="G61" s="192"/>
      <c r="H61" s="192"/>
      <c r="I61" s="192"/>
      <c r="J61" s="192"/>
      <c r="K61" s="192"/>
      <c r="L61" s="192"/>
    </row>
  </sheetData>
  <mergeCells count="14">
    <mergeCell ref="J1:K1"/>
    <mergeCell ref="E6:G7"/>
    <mergeCell ref="C6:C8"/>
    <mergeCell ref="D6:D8"/>
    <mergeCell ref="A2:L2"/>
    <mergeCell ref="A3:L3"/>
    <mergeCell ref="E5:K5"/>
    <mergeCell ref="H6:K6"/>
    <mergeCell ref="H7:I7"/>
    <mergeCell ref="J7:K7"/>
    <mergeCell ref="L5:L8"/>
    <mergeCell ref="A5:A8"/>
    <mergeCell ref="B5:B8"/>
    <mergeCell ref="C5:D5"/>
  </mergeCells>
  <phoneticPr fontId="4" type="noConversion"/>
  <printOptions horizontalCentered="1"/>
  <pageMargins left="0.64" right="0.64" top="0.63" bottom="0.55000000000000004" header="0.51181102362204722" footer="0.51181102362204722"/>
  <pageSetup paperSize="9" scale="7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dimension ref="A2:U60"/>
  <sheetViews>
    <sheetView view="pageBreakPreview" zoomScaleNormal="75" zoomScaleSheetLayoutView="85" workbookViewId="0">
      <pane xSplit="1" ySplit="9" topLeftCell="B10" activePane="bottomRight" state="frozen"/>
      <selection pane="topRight" activeCell="B1" sqref="B1"/>
      <selection pane="bottomLeft" activeCell="A10" sqref="A10"/>
      <selection pane="bottomRight" activeCell="A2" sqref="A2:O2"/>
    </sheetView>
  </sheetViews>
  <sheetFormatPr defaultRowHeight="13.5"/>
  <cols>
    <col min="1" max="1" width="12.21875" style="35" customWidth="1"/>
    <col min="2" max="2" width="8.109375" style="35" customWidth="1"/>
    <col min="3" max="15" width="6.44140625" style="35" customWidth="1"/>
    <col min="16" max="21" width="6.21875" style="35" customWidth="1"/>
    <col min="22" max="16384" width="8.88671875" style="35"/>
  </cols>
  <sheetData>
    <row r="2" spans="1:21" ht="22.5">
      <c r="A2" s="464" t="s">
        <v>160</v>
      </c>
      <c r="B2" s="464"/>
      <c r="C2" s="464"/>
      <c r="D2" s="464"/>
      <c r="E2" s="464"/>
      <c r="F2" s="464"/>
      <c r="G2" s="464"/>
      <c r="H2" s="464"/>
      <c r="I2" s="464"/>
      <c r="J2" s="464"/>
      <c r="K2" s="464"/>
      <c r="L2" s="464"/>
      <c r="M2" s="464"/>
      <c r="N2" s="464"/>
      <c r="O2" s="464"/>
    </row>
    <row r="3" spans="1:21" ht="14.25">
      <c r="A3" s="512" t="s">
        <v>419</v>
      </c>
      <c r="B3" s="512"/>
      <c r="C3" s="512"/>
      <c r="D3" s="512"/>
      <c r="E3" s="512"/>
      <c r="F3" s="512"/>
      <c r="G3" s="512"/>
      <c r="H3" s="512"/>
      <c r="I3" s="512"/>
      <c r="J3" s="512"/>
      <c r="K3" s="512"/>
      <c r="L3" s="512"/>
      <c r="M3" s="512"/>
      <c r="N3" s="512"/>
      <c r="O3" s="512"/>
    </row>
    <row r="4" spans="1:21" s="39" customFormat="1" ht="12" customHeight="1">
      <c r="M4" s="518" t="s">
        <v>27</v>
      </c>
      <c r="N4" s="518"/>
      <c r="O4" s="518"/>
    </row>
    <row r="5" spans="1:21" s="40" customFormat="1" ht="21.75" customHeight="1">
      <c r="A5" s="514" t="s">
        <v>28</v>
      </c>
      <c r="B5" s="515" t="s">
        <v>30</v>
      </c>
      <c r="C5" s="502" t="s">
        <v>300</v>
      </c>
      <c r="D5" s="503"/>
      <c r="E5" s="503"/>
      <c r="F5" s="503"/>
      <c r="G5" s="503"/>
      <c r="H5" s="520"/>
      <c r="I5" s="502" t="s">
        <v>301</v>
      </c>
      <c r="J5" s="503"/>
      <c r="K5" s="503"/>
      <c r="L5" s="503"/>
      <c r="M5" s="503"/>
      <c r="N5" s="520"/>
      <c r="O5" s="514" t="s">
        <v>29</v>
      </c>
    </row>
    <row r="6" spans="1:21" s="40" customFormat="1" ht="24.75" customHeight="1" thickBot="1">
      <c r="A6" s="516"/>
      <c r="B6" s="516"/>
      <c r="C6" s="142" t="s">
        <v>31</v>
      </c>
      <c r="D6" s="142" t="s">
        <v>32</v>
      </c>
      <c r="E6" s="142" t="s">
        <v>33</v>
      </c>
      <c r="F6" s="142" t="s">
        <v>5</v>
      </c>
      <c r="G6" s="142" t="s">
        <v>34</v>
      </c>
      <c r="H6" s="142" t="s">
        <v>167</v>
      </c>
      <c r="I6" s="142" t="s">
        <v>31</v>
      </c>
      <c r="J6" s="142" t="s">
        <v>32</v>
      </c>
      <c r="K6" s="142" t="s">
        <v>33</v>
      </c>
      <c r="L6" s="142" t="s">
        <v>166</v>
      </c>
      <c r="M6" s="142" t="s">
        <v>34</v>
      </c>
      <c r="N6" s="142" t="s">
        <v>167</v>
      </c>
      <c r="O6" s="516"/>
    </row>
    <row r="7" spans="1:21" s="40" customFormat="1" ht="21" customHeight="1" thickTop="1">
      <c r="A7" s="138" t="s">
        <v>4</v>
      </c>
      <c r="B7" s="257">
        <f>SUM(B10,B13,B16,B19,B22,B25,B28,B31,B33,B36,B39,B42,B45,B48,B51,B54,B57)</f>
        <v>23</v>
      </c>
      <c r="C7" s="257">
        <f t="shared" ref="C7:N7" si="0">SUM(C10,C13,C16,C19,C22,C25,C28,C31,C33,C36,C39,C42,C45,C48,C51,C54,C57)</f>
        <v>2</v>
      </c>
      <c r="D7" s="257">
        <f t="shared" si="0"/>
        <v>0</v>
      </c>
      <c r="E7" s="257">
        <f t="shared" si="0"/>
        <v>0</v>
      </c>
      <c r="F7" s="257">
        <f t="shared" si="0"/>
        <v>2</v>
      </c>
      <c r="G7" s="257">
        <f t="shared" si="0"/>
        <v>0</v>
      </c>
      <c r="H7" s="257">
        <f t="shared" si="0"/>
        <v>0</v>
      </c>
      <c r="I7" s="257">
        <f t="shared" si="0"/>
        <v>21</v>
      </c>
      <c r="J7" s="257">
        <f t="shared" si="0"/>
        <v>5</v>
      </c>
      <c r="K7" s="257">
        <f t="shared" si="0"/>
        <v>0</v>
      </c>
      <c r="L7" s="257">
        <f t="shared" si="0"/>
        <v>7</v>
      </c>
      <c r="M7" s="257">
        <f t="shared" si="0"/>
        <v>8</v>
      </c>
      <c r="N7" s="257">
        <f t="shared" si="0"/>
        <v>1</v>
      </c>
      <c r="O7" s="257"/>
    </row>
    <row r="8" spans="1:21" s="40" customFormat="1" ht="21" customHeight="1">
      <c r="A8" s="25" t="s">
        <v>119</v>
      </c>
      <c r="B8" s="258">
        <f>SUM(B11,B14,B17,B20,B23,B26,B29,B32,B34,B37,B40,B43,B46,B49,B52,B55,B58)</f>
        <v>6</v>
      </c>
      <c r="C8" s="258">
        <f t="shared" ref="C8:N8" si="1">SUM(C11,C14,C17,C20,C23,C26,C29,C32,C34,C37,C40,C43,C46,C49,C52,C55,C58)</f>
        <v>0</v>
      </c>
      <c r="D8" s="258">
        <f t="shared" si="1"/>
        <v>0</v>
      </c>
      <c r="E8" s="258">
        <f t="shared" si="1"/>
        <v>0</v>
      </c>
      <c r="F8" s="258">
        <f t="shared" si="1"/>
        <v>0</v>
      </c>
      <c r="G8" s="258">
        <f t="shared" si="1"/>
        <v>0</v>
      </c>
      <c r="H8" s="258">
        <f t="shared" si="1"/>
        <v>0</v>
      </c>
      <c r="I8" s="258">
        <f t="shared" si="1"/>
        <v>6</v>
      </c>
      <c r="J8" s="258">
        <f t="shared" si="1"/>
        <v>3</v>
      </c>
      <c r="K8" s="258">
        <f t="shared" si="1"/>
        <v>0</v>
      </c>
      <c r="L8" s="258">
        <f t="shared" si="1"/>
        <v>1</v>
      </c>
      <c r="M8" s="258">
        <f t="shared" si="1"/>
        <v>2</v>
      </c>
      <c r="N8" s="258">
        <f t="shared" si="1"/>
        <v>0</v>
      </c>
      <c r="O8" s="258"/>
    </row>
    <row r="9" spans="1:21" s="40" customFormat="1" ht="21" customHeight="1">
      <c r="A9" s="25" t="s">
        <v>128</v>
      </c>
      <c r="B9" s="258">
        <f>SUM(B12,B15,B18,B21,B24,B27,B30,B35,B38,B41,B44,B47,B50,B53,B56)</f>
        <v>17</v>
      </c>
      <c r="C9" s="258">
        <f t="shared" ref="C9:N9" si="2">SUM(C12,C15,C18,C21,C24,C27,C30,C35,C38,C41,C44,C47,C50,C53,C56)</f>
        <v>2</v>
      </c>
      <c r="D9" s="258">
        <f t="shared" si="2"/>
        <v>0</v>
      </c>
      <c r="E9" s="258">
        <f t="shared" si="2"/>
        <v>0</v>
      </c>
      <c r="F9" s="258">
        <f t="shared" si="2"/>
        <v>2</v>
      </c>
      <c r="G9" s="258">
        <f t="shared" si="2"/>
        <v>0</v>
      </c>
      <c r="H9" s="258">
        <f t="shared" si="2"/>
        <v>0</v>
      </c>
      <c r="I9" s="258">
        <f t="shared" si="2"/>
        <v>15</v>
      </c>
      <c r="J9" s="258">
        <f t="shared" si="2"/>
        <v>2</v>
      </c>
      <c r="K9" s="258">
        <f t="shared" si="2"/>
        <v>0</v>
      </c>
      <c r="L9" s="258">
        <f t="shared" si="2"/>
        <v>6</v>
      </c>
      <c r="M9" s="258">
        <f t="shared" si="2"/>
        <v>6</v>
      </c>
      <c r="N9" s="258">
        <f t="shared" si="2"/>
        <v>1</v>
      </c>
      <c r="O9" s="258"/>
    </row>
    <row r="10" spans="1:21" s="41" customFormat="1" ht="18" customHeight="1">
      <c r="A10" s="5" t="s">
        <v>64</v>
      </c>
      <c r="B10" s="259">
        <f>SUM(B11:B12)</f>
        <v>2</v>
      </c>
      <c r="C10" s="259">
        <f t="shared" ref="C10:O10" si="3">SUM(C11:C12)</f>
        <v>0</v>
      </c>
      <c r="D10" s="259">
        <f t="shared" si="3"/>
        <v>0</v>
      </c>
      <c r="E10" s="259">
        <f t="shared" si="3"/>
        <v>0</v>
      </c>
      <c r="F10" s="259">
        <f t="shared" si="3"/>
        <v>0</v>
      </c>
      <c r="G10" s="259">
        <f t="shared" si="3"/>
        <v>0</v>
      </c>
      <c r="H10" s="259">
        <f t="shared" si="3"/>
        <v>0</v>
      </c>
      <c r="I10" s="259">
        <f t="shared" si="3"/>
        <v>2</v>
      </c>
      <c r="J10" s="259">
        <f t="shared" si="3"/>
        <v>0</v>
      </c>
      <c r="K10" s="259">
        <f t="shared" si="3"/>
        <v>0</v>
      </c>
      <c r="L10" s="259">
        <f t="shared" si="3"/>
        <v>0</v>
      </c>
      <c r="M10" s="259">
        <f t="shared" si="3"/>
        <v>2</v>
      </c>
      <c r="N10" s="259">
        <f t="shared" si="3"/>
        <v>0</v>
      </c>
      <c r="O10" s="259">
        <f t="shared" si="3"/>
        <v>0</v>
      </c>
      <c r="P10" s="40"/>
      <c r="Q10" s="40"/>
      <c r="R10" s="40"/>
      <c r="S10" s="40"/>
      <c r="T10" s="40"/>
      <c r="U10" s="40"/>
    </row>
    <row r="11" spans="1:21" ht="18" customHeight="1">
      <c r="A11" s="6" t="s">
        <v>120</v>
      </c>
      <c r="B11" s="260"/>
      <c r="C11" s="261">
        <f>SUM(D11:H11)</f>
        <v>0</v>
      </c>
      <c r="D11" s="261"/>
      <c r="E11" s="261"/>
      <c r="F11" s="261"/>
      <c r="G11" s="261"/>
      <c r="H11" s="261"/>
      <c r="I11" s="261">
        <f>SUM(J11:N11)</f>
        <v>0</v>
      </c>
      <c r="J11" s="261"/>
      <c r="K11" s="261"/>
      <c r="L11" s="261"/>
      <c r="M11" s="261"/>
      <c r="N11" s="261"/>
      <c r="O11" s="261"/>
      <c r="P11" s="40"/>
      <c r="Q11" s="40"/>
      <c r="R11" s="40"/>
      <c r="S11" s="40"/>
      <c r="T11" s="40"/>
      <c r="U11" s="40"/>
    </row>
    <row r="12" spans="1:21" s="56" customFormat="1" ht="18" customHeight="1">
      <c r="A12" s="38" t="s">
        <v>69</v>
      </c>
      <c r="B12" s="260">
        <v>2</v>
      </c>
      <c r="C12" s="261">
        <f>SUM(D12:H12)</f>
        <v>0</v>
      </c>
      <c r="D12" s="260"/>
      <c r="E12" s="260"/>
      <c r="F12" s="260"/>
      <c r="G12" s="260"/>
      <c r="H12" s="260"/>
      <c r="I12" s="261">
        <f>SUM(J12:N12)</f>
        <v>2</v>
      </c>
      <c r="J12" s="260"/>
      <c r="K12" s="260"/>
      <c r="L12" s="260"/>
      <c r="M12" s="260">
        <v>2</v>
      </c>
      <c r="N12" s="260"/>
      <c r="O12" s="260"/>
      <c r="P12" s="40"/>
      <c r="Q12" s="40"/>
      <c r="R12" s="40"/>
      <c r="S12" s="40"/>
      <c r="T12" s="40"/>
      <c r="U12" s="40"/>
    </row>
    <row r="13" spans="1:21" s="41" customFormat="1" ht="18" customHeight="1">
      <c r="A13" s="5" t="s">
        <v>65</v>
      </c>
      <c r="B13" s="259">
        <f>SUM(B14:B15)</f>
        <v>3</v>
      </c>
      <c r="C13" s="259">
        <f t="shared" ref="C13" si="4">SUM(C14:C15)</f>
        <v>1</v>
      </c>
      <c r="D13" s="259">
        <f t="shared" ref="D13" si="5">SUM(D14:D15)</f>
        <v>0</v>
      </c>
      <c r="E13" s="259">
        <f t="shared" ref="E13" si="6">SUM(E14:E15)</f>
        <v>0</v>
      </c>
      <c r="F13" s="259">
        <f t="shared" ref="F13" si="7">SUM(F14:F15)</f>
        <v>1</v>
      </c>
      <c r="G13" s="259">
        <f t="shared" ref="G13" si="8">SUM(G14:G15)</f>
        <v>0</v>
      </c>
      <c r="H13" s="259">
        <f t="shared" ref="H13" si="9">SUM(H14:H15)</f>
        <v>0</v>
      </c>
      <c r="I13" s="259">
        <f t="shared" ref="I13" si="10">SUM(I14:I15)</f>
        <v>2</v>
      </c>
      <c r="J13" s="259">
        <f t="shared" ref="J13" si="11">SUM(J14:J15)</f>
        <v>0</v>
      </c>
      <c r="K13" s="259">
        <f t="shared" ref="K13" si="12">SUM(K14:K15)</f>
        <v>0</v>
      </c>
      <c r="L13" s="259">
        <f t="shared" ref="L13" si="13">SUM(L14:L15)</f>
        <v>1</v>
      </c>
      <c r="M13" s="259">
        <f t="shared" ref="M13" si="14">SUM(M14:M15)</f>
        <v>1</v>
      </c>
      <c r="N13" s="259">
        <f t="shared" ref="N13" si="15">SUM(N14:N15)</f>
        <v>0</v>
      </c>
      <c r="O13" s="259">
        <f t="shared" ref="O13" si="16">SUM(O14:O15)</f>
        <v>0</v>
      </c>
      <c r="P13" s="40"/>
      <c r="Q13" s="40"/>
      <c r="R13" s="40"/>
      <c r="S13" s="40"/>
      <c r="T13" s="40"/>
      <c r="U13" s="40"/>
    </row>
    <row r="14" spans="1:21" ht="18" customHeight="1">
      <c r="A14" s="6" t="s">
        <v>38</v>
      </c>
      <c r="B14" s="260"/>
      <c r="C14" s="261">
        <f>SUM(D14:H14)</f>
        <v>0</v>
      </c>
      <c r="D14" s="261"/>
      <c r="E14" s="261"/>
      <c r="F14" s="261"/>
      <c r="G14" s="261"/>
      <c r="H14" s="261"/>
      <c r="I14" s="261">
        <f>SUM(J14:N14)</f>
        <v>0</v>
      </c>
      <c r="J14" s="261"/>
      <c r="K14" s="261"/>
      <c r="L14" s="261"/>
      <c r="M14" s="261"/>
      <c r="N14" s="261"/>
      <c r="O14" s="261"/>
      <c r="P14" s="40"/>
      <c r="Q14" s="40"/>
      <c r="R14" s="40"/>
      <c r="S14" s="40"/>
      <c r="T14" s="40"/>
      <c r="U14" s="40"/>
    </row>
    <row r="15" spans="1:21" s="56" customFormat="1" ht="18" customHeight="1">
      <c r="A15" s="38" t="s">
        <v>124</v>
      </c>
      <c r="B15" s="260">
        <v>3</v>
      </c>
      <c r="C15" s="261">
        <f>SUM(D15:H15)</f>
        <v>1</v>
      </c>
      <c r="D15" s="260"/>
      <c r="E15" s="260"/>
      <c r="F15" s="260">
        <v>1</v>
      </c>
      <c r="G15" s="260"/>
      <c r="H15" s="260"/>
      <c r="I15" s="261">
        <f>SUM(J15:N15)</f>
        <v>2</v>
      </c>
      <c r="J15" s="260"/>
      <c r="K15" s="260"/>
      <c r="L15" s="260">
        <v>1</v>
      </c>
      <c r="M15" s="260">
        <v>1</v>
      </c>
      <c r="N15" s="260"/>
      <c r="O15" s="260"/>
      <c r="P15" s="40"/>
      <c r="Q15" s="40"/>
      <c r="R15" s="40"/>
      <c r="S15" s="40"/>
      <c r="T15" s="40"/>
      <c r="U15" s="40"/>
    </row>
    <row r="16" spans="1:21" s="41" customFormat="1" ht="18" customHeight="1">
      <c r="A16" s="5" t="s">
        <v>109</v>
      </c>
      <c r="B16" s="259">
        <f>SUM(B17:B18)</f>
        <v>0</v>
      </c>
      <c r="C16" s="259">
        <f t="shared" ref="C16" si="17">SUM(C17:C18)</f>
        <v>0</v>
      </c>
      <c r="D16" s="259">
        <f t="shared" ref="D16" si="18">SUM(D17:D18)</f>
        <v>0</v>
      </c>
      <c r="E16" s="259">
        <f t="shared" ref="E16" si="19">SUM(E17:E18)</f>
        <v>0</v>
      </c>
      <c r="F16" s="259">
        <f t="shared" ref="F16" si="20">SUM(F17:F18)</f>
        <v>0</v>
      </c>
      <c r="G16" s="259">
        <f t="shared" ref="G16" si="21">SUM(G17:G18)</f>
        <v>0</v>
      </c>
      <c r="H16" s="259">
        <f t="shared" ref="H16" si="22">SUM(H17:H18)</f>
        <v>0</v>
      </c>
      <c r="I16" s="259">
        <f t="shared" ref="I16" si="23">SUM(I17:I18)</f>
        <v>0</v>
      </c>
      <c r="J16" s="259">
        <f t="shared" ref="J16" si="24">SUM(J17:J18)</f>
        <v>0</v>
      </c>
      <c r="K16" s="259">
        <f t="shared" ref="K16" si="25">SUM(K17:K18)</f>
        <v>0</v>
      </c>
      <c r="L16" s="259">
        <f t="shared" ref="L16" si="26">SUM(L17:L18)</f>
        <v>0</v>
      </c>
      <c r="M16" s="259">
        <f t="shared" ref="M16" si="27">SUM(M17:M18)</f>
        <v>0</v>
      </c>
      <c r="N16" s="259">
        <f t="shared" ref="N16" si="28">SUM(N17:N18)</f>
        <v>0</v>
      </c>
      <c r="O16" s="259">
        <f t="shared" ref="O16" si="29">SUM(O17:O18)</f>
        <v>0</v>
      </c>
      <c r="P16" s="40"/>
      <c r="Q16" s="40"/>
      <c r="R16" s="40"/>
      <c r="S16" s="40"/>
      <c r="T16" s="40"/>
      <c r="U16" s="40"/>
    </row>
    <row r="17" spans="1:21" ht="18" customHeight="1">
      <c r="A17" s="6" t="s">
        <v>110</v>
      </c>
      <c r="B17" s="260"/>
      <c r="C17" s="261">
        <f>SUM(D17:H17)</f>
        <v>0</v>
      </c>
      <c r="D17" s="261"/>
      <c r="E17" s="261"/>
      <c r="F17" s="261"/>
      <c r="G17" s="261"/>
      <c r="H17" s="261"/>
      <c r="I17" s="261">
        <f>SUM(J17:N17)</f>
        <v>0</v>
      </c>
      <c r="J17" s="261"/>
      <c r="K17" s="261"/>
      <c r="L17" s="261"/>
      <c r="M17" s="261"/>
      <c r="N17" s="261"/>
      <c r="O17" s="261"/>
      <c r="P17" s="40"/>
      <c r="Q17" s="40"/>
      <c r="R17" s="40"/>
      <c r="S17" s="40"/>
      <c r="T17" s="40"/>
      <c r="U17" s="40"/>
    </row>
    <row r="18" spans="1:21" s="56" customFormat="1" ht="18" customHeight="1">
      <c r="A18" s="38" t="s">
        <v>125</v>
      </c>
      <c r="B18" s="260"/>
      <c r="C18" s="261">
        <f>SUM(D18:H18)</f>
        <v>0</v>
      </c>
      <c r="D18" s="261"/>
      <c r="E18" s="261"/>
      <c r="F18" s="261"/>
      <c r="G18" s="261"/>
      <c r="H18" s="261"/>
      <c r="I18" s="261">
        <f>SUM(J18:N18)</f>
        <v>0</v>
      </c>
      <c r="J18" s="261"/>
      <c r="K18" s="261"/>
      <c r="L18" s="261"/>
      <c r="M18" s="261"/>
      <c r="N18" s="261"/>
      <c r="O18" s="260"/>
      <c r="P18" s="40"/>
      <c r="Q18" s="40"/>
      <c r="R18" s="40"/>
      <c r="S18" s="40"/>
      <c r="T18" s="40"/>
      <c r="U18" s="40"/>
    </row>
    <row r="19" spans="1:21" s="41" customFormat="1" ht="18" customHeight="1">
      <c r="A19" s="5" t="s">
        <v>111</v>
      </c>
      <c r="B19" s="259">
        <f>SUM(B20:B21)</f>
        <v>5</v>
      </c>
      <c r="C19" s="259">
        <f t="shared" ref="C19" si="30">SUM(C20:C21)</f>
        <v>0</v>
      </c>
      <c r="D19" s="259">
        <f t="shared" ref="D19" si="31">SUM(D20:D21)</f>
        <v>0</v>
      </c>
      <c r="E19" s="259">
        <f t="shared" ref="E19" si="32">SUM(E20:E21)</f>
        <v>0</v>
      </c>
      <c r="F19" s="259">
        <f t="shared" ref="F19" si="33">SUM(F20:F21)</f>
        <v>0</v>
      </c>
      <c r="G19" s="259">
        <f t="shared" ref="G19" si="34">SUM(G20:G21)</f>
        <v>0</v>
      </c>
      <c r="H19" s="259">
        <f t="shared" ref="H19" si="35">SUM(H20:H21)</f>
        <v>0</v>
      </c>
      <c r="I19" s="259">
        <f t="shared" ref="I19" si="36">SUM(I20:I21)</f>
        <v>5</v>
      </c>
      <c r="J19" s="259">
        <f t="shared" ref="J19" si="37">SUM(J20:J21)</f>
        <v>2</v>
      </c>
      <c r="K19" s="259">
        <f t="shared" ref="K19" si="38">SUM(K20:K21)</f>
        <v>0</v>
      </c>
      <c r="L19" s="259">
        <f t="shared" ref="L19" si="39">SUM(L20:L21)</f>
        <v>2</v>
      </c>
      <c r="M19" s="259">
        <f t="shared" ref="M19" si="40">SUM(M20:M21)</f>
        <v>1</v>
      </c>
      <c r="N19" s="259">
        <f t="shared" ref="N19" si="41">SUM(N20:N21)</f>
        <v>0</v>
      </c>
      <c r="O19" s="259">
        <f t="shared" ref="O19" si="42">SUM(O20:O21)</f>
        <v>0</v>
      </c>
      <c r="P19" s="40"/>
      <c r="Q19" s="40"/>
      <c r="R19" s="40"/>
      <c r="S19" s="40"/>
      <c r="T19" s="40"/>
      <c r="U19" s="40"/>
    </row>
    <row r="20" spans="1:21" ht="18" customHeight="1">
      <c r="A20" s="6" t="s">
        <v>40</v>
      </c>
      <c r="B20" s="261">
        <v>1</v>
      </c>
      <c r="C20" s="261">
        <f>SUM(D20:H20)</f>
        <v>0</v>
      </c>
      <c r="D20" s="261"/>
      <c r="E20" s="261"/>
      <c r="F20" s="261"/>
      <c r="G20" s="261"/>
      <c r="H20" s="261"/>
      <c r="I20" s="261">
        <f>SUM(J20:N20)</f>
        <v>1</v>
      </c>
      <c r="J20" s="261">
        <v>1</v>
      </c>
      <c r="K20" s="261"/>
      <c r="L20" s="261"/>
      <c r="M20" s="261"/>
      <c r="N20" s="261"/>
      <c r="O20" s="261"/>
      <c r="P20" s="40"/>
      <c r="Q20" s="40"/>
      <c r="R20" s="40"/>
      <c r="S20" s="40"/>
      <c r="T20" s="40"/>
      <c r="U20" s="40"/>
    </row>
    <row r="21" spans="1:21" s="56" customFormat="1" ht="18" customHeight="1">
      <c r="A21" s="38" t="s">
        <v>126</v>
      </c>
      <c r="B21" s="260">
        <v>4</v>
      </c>
      <c r="C21" s="261">
        <f>SUM(D21:H21)</f>
        <v>0</v>
      </c>
      <c r="D21" s="260"/>
      <c r="E21" s="260"/>
      <c r="F21" s="260"/>
      <c r="G21" s="260"/>
      <c r="H21" s="260"/>
      <c r="I21" s="261">
        <f>SUM(J21:N21)</f>
        <v>4</v>
      </c>
      <c r="J21" s="260">
        <v>1</v>
      </c>
      <c r="K21" s="260"/>
      <c r="L21" s="260">
        <v>2</v>
      </c>
      <c r="M21" s="260">
        <v>1</v>
      </c>
      <c r="N21" s="260"/>
      <c r="O21" s="260"/>
      <c r="P21" s="40"/>
      <c r="Q21" s="40"/>
      <c r="R21" s="40"/>
      <c r="S21" s="40"/>
      <c r="T21" s="40"/>
      <c r="U21" s="40"/>
    </row>
    <row r="22" spans="1:21" s="41" customFormat="1" ht="18" customHeight="1">
      <c r="A22" s="5" t="s">
        <v>112</v>
      </c>
      <c r="B22" s="259">
        <f>SUM(B23:B24)</f>
        <v>0</v>
      </c>
      <c r="C22" s="259">
        <f t="shared" ref="C22" si="43">SUM(C23:C24)</f>
        <v>0</v>
      </c>
      <c r="D22" s="259">
        <f t="shared" ref="D22" si="44">SUM(D23:D24)</f>
        <v>0</v>
      </c>
      <c r="E22" s="259">
        <f t="shared" ref="E22" si="45">SUM(E23:E24)</f>
        <v>0</v>
      </c>
      <c r="F22" s="259">
        <f t="shared" ref="F22" si="46">SUM(F23:F24)</f>
        <v>0</v>
      </c>
      <c r="G22" s="259">
        <f t="shared" ref="G22" si="47">SUM(G23:G24)</f>
        <v>0</v>
      </c>
      <c r="H22" s="259">
        <f t="shared" ref="H22" si="48">SUM(H23:H24)</f>
        <v>0</v>
      </c>
      <c r="I22" s="259">
        <f t="shared" ref="I22" si="49">SUM(I23:I24)</f>
        <v>0</v>
      </c>
      <c r="J22" s="259">
        <f t="shared" ref="J22" si="50">SUM(J23:J24)</f>
        <v>0</v>
      </c>
      <c r="K22" s="259">
        <f t="shared" ref="K22" si="51">SUM(K23:K24)</f>
        <v>0</v>
      </c>
      <c r="L22" s="259">
        <f t="shared" ref="L22" si="52">SUM(L23:L24)</f>
        <v>0</v>
      </c>
      <c r="M22" s="259">
        <f t="shared" ref="M22" si="53">SUM(M23:M24)</f>
        <v>0</v>
      </c>
      <c r="N22" s="259">
        <f t="shared" ref="N22" si="54">SUM(N23:N24)</f>
        <v>0</v>
      </c>
      <c r="O22" s="259">
        <f t="shared" ref="O22" si="55">SUM(O23:O24)</f>
        <v>0</v>
      </c>
      <c r="P22" s="40"/>
      <c r="Q22" s="40"/>
      <c r="R22" s="40"/>
      <c r="S22" s="40"/>
      <c r="T22" s="40"/>
      <c r="U22" s="40"/>
    </row>
    <row r="23" spans="1:21" ht="18" customHeight="1">
      <c r="A23" s="6" t="s">
        <v>41</v>
      </c>
      <c r="B23" s="260"/>
      <c r="C23" s="261">
        <f>SUM(D23:H23)</f>
        <v>0</v>
      </c>
      <c r="D23" s="261"/>
      <c r="E23" s="261"/>
      <c r="F23" s="261"/>
      <c r="G23" s="261"/>
      <c r="H23" s="261"/>
      <c r="I23" s="261">
        <f>SUM(J23:N23)</f>
        <v>0</v>
      </c>
      <c r="J23" s="261"/>
      <c r="K23" s="261"/>
      <c r="L23" s="261"/>
      <c r="M23" s="261"/>
      <c r="N23" s="261"/>
      <c r="O23" s="261"/>
      <c r="P23" s="40"/>
      <c r="Q23" s="40"/>
      <c r="R23" s="40"/>
      <c r="S23" s="40"/>
      <c r="T23" s="40"/>
      <c r="U23" s="40"/>
    </row>
    <row r="24" spans="1:21" s="56" customFormat="1" ht="18" customHeight="1">
      <c r="A24" s="38" t="s">
        <v>127</v>
      </c>
      <c r="B24" s="260"/>
      <c r="C24" s="261">
        <f>SUM(D24:H24)</f>
        <v>0</v>
      </c>
      <c r="D24" s="261"/>
      <c r="E24" s="261"/>
      <c r="F24" s="261"/>
      <c r="G24" s="261"/>
      <c r="H24" s="261"/>
      <c r="I24" s="261">
        <f>SUM(J24:N24)</f>
        <v>0</v>
      </c>
      <c r="J24" s="261"/>
      <c r="K24" s="261"/>
      <c r="L24" s="261"/>
      <c r="M24" s="261"/>
      <c r="N24" s="261"/>
      <c r="O24" s="260"/>
      <c r="P24" s="40"/>
      <c r="Q24" s="40"/>
      <c r="R24" s="40"/>
      <c r="S24" s="40"/>
      <c r="T24" s="40"/>
      <c r="U24" s="40"/>
    </row>
    <row r="25" spans="1:21" s="41" customFormat="1" ht="18" customHeight="1">
      <c r="A25" s="5" t="s">
        <v>113</v>
      </c>
      <c r="B25" s="259">
        <f>SUM(B26:B27)</f>
        <v>0</v>
      </c>
      <c r="C25" s="259">
        <f t="shared" ref="C25" si="56">SUM(C26:C27)</f>
        <v>0</v>
      </c>
      <c r="D25" s="259">
        <f t="shared" ref="D25" si="57">SUM(D26:D27)</f>
        <v>0</v>
      </c>
      <c r="E25" s="259">
        <f t="shared" ref="E25" si="58">SUM(E26:E27)</f>
        <v>0</v>
      </c>
      <c r="F25" s="259">
        <f t="shared" ref="F25" si="59">SUM(F26:F27)</f>
        <v>0</v>
      </c>
      <c r="G25" s="259">
        <f t="shared" ref="G25" si="60">SUM(G26:G27)</f>
        <v>0</v>
      </c>
      <c r="H25" s="259">
        <f t="shared" ref="H25" si="61">SUM(H26:H27)</f>
        <v>0</v>
      </c>
      <c r="I25" s="259">
        <f t="shared" ref="I25" si="62">SUM(I26:I27)</f>
        <v>0</v>
      </c>
      <c r="J25" s="259">
        <f t="shared" ref="J25" si="63">SUM(J26:J27)</f>
        <v>0</v>
      </c>
      <c r="K25" s="259">
        <f t="shared" ref="K25" si="64">SUM(K26:K27)</f>
        <v>0</v>
      </c>
      <c r="L25" s="259">
        <f t="shared" ref="L25" si="65">SUM(L26:L27)</f>
        <v>0</v>
      </c>
      <c r="M25" s="259">
        <f t="shared" ref="M25" si="66">SUM(M26:M27)</f>
        <v>0</v>
      </c>
      <c r="N25" s="259">
        <f t="shared" ref="N25" si="67">SUM(N26:N27)</f>
        <v>0</v>
      </c>
      <c r="O25" s="259">
        <f t="shared" ref="O25" si="68">SUM(O26:O27)</f>
        <v>0</v>
      </c>
      <c r="P25" s="40"/>
      <c r="Q25" s="40"/>
      <c r="R25" s="40"/>
      <c r="S25" s="40"/>
      <c r="T25" s="40"/>
      <c r="U25" s="40"/>
    </row>
    <row r="26" spans="1:21" ht="18" customHeight="1">
      <c r="A26" s="6" t="s">
        <v>114</v>
      </c>
      <c r="B26" s="260"/>
      <c r="C26" s="261">
        <f>SUM(D26:H26)</f>
        <v>0</v>
      </c>
      <c r="D26" s="261"/>
      <c r="E26" s="261"/>
      <c r="F26" s="261"/>
      <c r="G26" s="261"/>
      <c r="H26" s="261"/>
      <c r="I26" s="261">
        <f>SUM(J26:N26)</f>
        <v>0</v>
      </c>
      <c r="J26" s="261"/>
      <c r="K26" s="261"/>
      <c r="L26" s="261"/>
      <c r="M26" s="261"/>
      <c r="N26" s="261"/>
      <c r="O26" s="261"/>
      <c r="P26" s="40"/>
      <c r="Q26" s="40"/>
      <c r="R26" s="40"/>
      <c r="S26" s="40"/>
      <c r="T26" s="40"/>
      <c r="U26" s="40"/>
    </row>
    <row r="27" spans="1:21" s="56" customFormat="1" ht="18" customHeight="1">
      <c r="A27" s="38" t="s">
        <v>76</v>
      </c>
      <c r="B27" s="260"/>
      <c r="C27" s="261">
        <f>SUM(D27:H27)</f>
        <v>0</v>
      </c>
      <c r="D27" s="261"/>
      <c r="E27" s="261"/>
      <c r="F27" s="261"/>
      <c r="G27" s="261"/>
      <c r="H27" s="261"/>
      <c r="I27" s="261">
        <f>SUM(J27:N27)</f>
        <v>0</v>
      </c>
      <c r="J27" s="261"/>
      <c r="K27" s="261"/>
      <c r="L27" s="261"/>
      <c r="M27" s="261"/>
      <c r="N27" s="261"/>
      <c r="O27" s="260"/>
      <c r="P27" s="40"/>
      <c r="Q27" s="40"/>
      <c r="R27" s="40"/>
      <c r="S27" s="40"/>
      <c r="T27" s="40"/>
      <c r="U27" s="40"/>
    </row>
    <row r="28" spans="1:21" s="41" customFormat="1" ht="18" customHeight="1">
      <c r="A28" s="5" t="s">
        <v>78</v>
      </c>
      <c r="B28" s="259">
        <f>SUM(B29:B30)</f>
        <v>0</v>
      </c>
      <c r="C28" s="259">
        <f t="shared" ref="C28" si="69">SUM(C29:C30)</f>
        <v>0</v>
      </c>
      <c r="D28" s="259">
        <f t="shared" ref="D28" si="70">SUM(D29:D30)</f>
        <v>0</v>
      </c>
      <c r="E28" s="259">
        <f t="shared" ref="E28" si="71">SUM(E29:E30)</f>
        <v>0</v>
      </c>
      <c r="F28" s="259">
        <f t="shared" ref="F28" si="72">SUM(F29:F30)</f>
        <v>0</v>
      </c>
      <c r="G28" s="259">
        <f t="shared" ref="G28" si="73">SUM(G29:G30)</f>
        <v>0</v>
      </c>
      <c r="H28" s="259">
        <f t="shared" ref="H28" si="74">SUM(H29:H30)</f>
        <v>0</v>
      </c>
      <c r="I28" s="259">
        <f t="shared" ref="I28" si="75">SUM(I29:I30)</f>
        <v>0</v>
      </c>
      <c r="J28" s="259">
        <f t="shared" ref="J28" si="76">SUM(J29:J30)</f>
        <v>0</v>
      </c>
      <c r="K28" s="259">
        <f t="shared" ref="K28" si="77">SUM(K29:K30)</f>
        <v>0</v>
      </c>
      <c r="L28" s="259">
        <f t="shared" ref="L28" si="78">SUM(L29:L30)</f>
        <v>0</v>
      </c>
      <c r="M28" s="259">
        <f t="shared" ref="M28" si="79">SUM(M29:M30)</f>
        <v>0</v>
      </c>
      <c r="N28" s="259">
        <f t="shared" ref="N28" si="80">SUM(N29:N30)</f>
        <v>0</v>
      </c>
      <c r="O28" s="259">
        <f t="shared" ref="O28" si="81">SUM(O29:O30)</f>
        <v>0</v>
      </c>
      <c r="P28" s="40"/>
      <c r="Q28" s="40"/>
      <c r="R28" s="40"/>
      <c r="S28" s="40"/>
      <c r="T28" s="40"/>
      <c r="U28" s="40"/>
    </row>
    <row r="29" spans="1:21" ht="18" customHeight="1">
      <c r="A29" s="6" t="s">
        <v>77</v>
      </c>
      <c r="B29" s="260"/>
      <c r="C29" s="261">
        <f>SUM(D29:H29)</f>
        <v>0</v>
      </c>
      <c r="D29" s="261"/>
      <c r="E29" s="261"/>
      <c r="F29" s="261"/>
      <c r="G29" s="261"/>
      <c r="H29" s="261"/>
      <c r="I29" s="261">
        <f>SUM(J29:N29)</f>
        <v>0</v>
      </c>
      <c r="J29" s="261"/>
      <c r="K29" s="261"/>
      <c r="L29" s="261"/>
      <c r="M29" s="261"/>
      <c r="N29" s="261"/>
      <c r="O29" s="261"/>
      <c r="P29" s="40"/>
      <c r="Q29" s="40"/>
      <c r="R29" s="40"/>
      <c r="S29" s="40"/>
      <c r="T29" s="40"/>
      <c r="U29" s="40"/>
    </row>
    <row r="30" spans="1:21" s="56" customFormat="1" ht="18" customHeight="1">
      <c r="A30" s="38" t="s">
        <v>79</v>
      </c>
      <c r="B30" s="260"/>
      <c r="C30" s="261">
        <f>SUM(D30:H30)</f>
        <v>0</v>
      </c>
      <c r="D30" s="260"/>
      <c r="E30" s="260"/>
      <c r="F30" s="260"/>
      <c r="G30" s="260"/>
      <c r="H30" s="260"/>
      <c r="I30" s="261">
        <f>SUM(J30:N30)</f>
        <v>0</v>
      </c>
      <c r="J30" s="260"/>
      <c r="K30" s="260"/>
      <c r="L30" s="260"/>
      <c r="M30" s="260"/>
      <c r="N30" s="260"/>
      <c r="O30" s="260"/>
      <c r="P30" s="40"/>
      <c r="Q30" s="40"/>
      <c r="R30" s="40"/>
      <c r="S30" s="40"/>
      <c r="T30" s="40"/>
      <c r="U30" s="40"/>
    </row>
    <row r="31" spans="1:21" s="41" customFormat="1" ht="18" customHeight="1">
      <c r="A31" s="5" t="s">
        <v>202</v>
      </c>
      <c r="B31" s="259">
        <f>SUM(B32)</f>
        <v>0</v>
      </c>
      <c r="C31" s="259">
        <f>SUM(C32)</f>
        <v>0</v>
      </c>
      <c r="D31" s="259">
        <f t="shared" ref="D31:O31" si="82">SUM(D32)</f>
        <v>0</v>
      </c>
      <c r="E31" s="259">
        <f t="shared" si="82"/>
        <v>0</v>
      </c>
      <c r="F31" s="259">
        <f t="shared" si="82"/>
        <v>0</v>
      </c>
      <c r="G31" s="259">
        <f t="shared" si="82"/>
        <v>0</v>
      </c>
      <c r="H31" s="259">
        <f t="shared" si="82"/>
        <v>0</v>
      </c>
      <c r="I31" s="259">
        <f t="shared" si="82"/>
        <v>0</v>
      </c>
      <c r="J31" s="259">
        <f t="shared" si="82"/>
        <v>0</v>
      </c>
      <c r="K31" s="259">
        <f t="shared" si="82"/>
        <v>0</v>
      </c>
      <c r="L31" s="259">
        <f t="shared" si="82"/>
        <v>0</v>
      </c>
      <c r="M31" s="259">
        <f t="shared" si="82"/>
        <v>0</v>
      </c>
      <c r="N31" s="259">
        <f t="shared" si="82"/>
        <v>0</v>
      </c>
      <c r="O31" s="259">
        <f t="shared" si="82"/>
        <v>0</v>
      </c>
      <c r="P31" s="40"/>
      <c r="Q31" s="40"/>
      <c r="R31" s="40"/>
      <c r="S31" s="40"/>
      <c r="T31" s="40"/>
      <c r="U31" s="40"/>
    </row>
    <row r="32" spans="1:21" ht="18" customHeight="1">
      <c r="A32" s="134" t="s">
        <v>201</v>
      </c>
      <c r="B32" s="261"/>
      <c r="C32" s="261">
        <f>SUM(D32:H32)</f>
        <v>0</v>
      </c>
      <c r="D32" s="261"/>
      <c r="E32" s="261"/>
      <c r="F32" s="261"/>
      <c r="G32" s="261"/>
      <c r="H32" s="261"/>
      <c r="I32" s="261">
        <f>SUM(J32:N32)</f>
        <v>0</v>
      </c>
      <c r="J32" s="261"/>
      <c r="K32" s="261"/>
      <c r="L32" s="261"/>
      <c r="M32" s="261"/>
      <c r="N32" s="261"/>
      <c r="O32" s="261"/>
      <c r="P32" s="40"/>
      <c r="Q32" s="40"/>
      <c r="R32" s="40"/>
      <c r="S32" s="40"/>
      <c r="T32" s="40"/>
      <c r="U32" s="40"/>
    </row>
    <row r="33" spans="1:21" s="41" customFormat="1" ht="18" customHeight="1">
      <c r="A33" s="5" t="s">
        <v>150</v>
      </c>
      <c r="B33" s="259">
        <f>SUM(B34:B35)</f>
        <v>4</v>
      </c>
      <c r="C33" s="259">
        <f t="shared" ref="C33" si="83">SUM(C34:C35)</f>
        <v>0</v>
      </c>
      <c r="D33" s="259">
        <f t="shared" ref="D33" si="84">SUM(D34:D35)</f>
        <v>0</v>
      </c>
      <c r="E33" s="259">
        <f t="shared" ref="E33" si="85">SUM(E34:E35)</f>
        <v>0</v>
      </c>
      <c r="F33" s="259">
        <f t="shared" ref="F33" si="86">SUM(F34:F35)</f>
        <v>0</v>
      </c>
      <c r="G33" s="259">
        <f t="shared" ref="G33" si="87">SUM(G34:G35)</f>
        <v>0</v>
      </c>
      <c r="H33" s="259">
        <f t="shared" ref="H33" si="88">SUM(H34:H35)</f>
        <v>0</v>
      </c>
      <c r="I33" s="259">
        <f t="shared" ref="I33" si="89">SUM(I34:I35)</f>
        <v>4</v>
      </c>
      <c r="J33" s="259">
        <f t="shared" ref="J33" si="90">SUM(J34:J35)</f>
        <v>1</v>
      </c>
      <c r="K33" s="259">
        <f t="shared" ref="K33" si="91">SUM(K34:K35)</f>
        <v>0</v>
      </c>
      <c r="L33" s="259">
        <f t="shared" ref="L33" si="92">SUM(L34:L35)</f>
        <v>2</v>
      </c>
      <c r="M33" s="259">
        <f t="shared" ref="M33" si="93">SUM(M34:M35)</f>
        <v>1</v>
      </c>
      <c r="N33" s="259">
        <f t="shared" ref="N33" si="94">SUM(N34:N35)</f>
        <v>0</v>
      </c>
      <c r="O33" s="259">
        <f t="shared" ref="O33" si="95">SUM(O34:O35)</f>
        <v>0</v>
      </c>
      <c r="P33" s="40"/>
      <c r="Q33" s="40"/>
      <c r="R33" s="40"/>
      <c r="S33" s="40"/>
      <c r="T33" s="40"/>
      <c r="U33" s="40"/>
    </row>
    <row r="34" spans="1:21" ht="18" customHeight="1">
      <c r="A34" s="6" t="s">
        <v>43</v>
      </c>
      <c r="B34" s="261">
        <v>3</v>
      </c>
      <c r="C34" s="261">
        <f>SUM(D34:H34)</f>
        <v>0</v>
      </c>
      <c r="D34" s="261"/>
      <c r="E34" s="261"/>
      <c r="F34" s="261"/>
      <c r="G34" s="261"/>
      <c r="H34" s="261"/>
      <c r="I34" s="261">
        <f>SUM(J34:N34)</f>
        <v>3</v>
      </c>
      <c r="J34" s="261">
        <v>1</v>
      </c>
      <c r="K34" s="261"/>
      <c r="L34" s="261">
        <v>1</v>
      </c>
      <c r="M34" s="261">
        <v>1</v>
      </c>
      <c r="N34" s="261"/>
      <c r="O34" s="261"/>
      <c r="P34" s="40"/>
      <c r="Q34" s="40"/>
      <c r="R34" s="40"/>
      <c r="S34" s="40"/>
      <c r="T34" s="40"/>
      <c r="U34" s="40"/>
    </row>
    <row r="35" spans="1:21" s="56" customFormat="1" ht="18" customHeight="1">
      <c r="A35" s="38" t="s">
        <v>81</v>
      </c>
      <c r="B35" s="260">
        <v>1</v>
      </c>
      <c r="C35" s="261">
        <f>SUM(D35:H35)</f>
        <v>0</v>
      </c>
      <c r="D35" s="260"/>
      <c r="E35" s="260"/>
      <c r="F35" s="260"/>
      <c r="G35" s="260"/>
      <c r="H35" s="260"/>
      <c r="I35" s="261">
        <f>SUM(J35:N35)</f>
        <v>1</v>
      </c>
      <c r="J35" s="260"/>
      <c r="K35" s="260"/>
      <c r="L35" s="260">
        <v>1</v>
      </c>
      <c r="M35" s="260"/>
      <c r="N35" s="260"/>
      <c r="O35" s="260"/>
      <c r="P35" s="40"/>
      <c r="Q35" s="40"/>
      <c r="R35" s="40"/>
      <c r="S35" s="40"/>
      <c r="T35" s="40"/>
      <c r="U35" s="40"/>
    </row>
    <row r="36" spans="1:21" s="41" customFormat="1" ht="18" customHeight="1">
      <c r="A36" s="5" t="s">
        <v>151</v>
      </c>
      <c r="B36" s="259">
        <f>SUM(B37:B38)</f>
        <v>1</v>
      </c>
      <c r="C36" s="259">
        <f t="shared" ref="C36" si="96">SUM(C37:C38)</f>
        <v>0</v>
      </c>
      <c r="D36" s="259">
        <f t="shared" ref="D36" si="97">SUM(D37:D38)</f>
        <v>0</v>
      </c>
      <c r="E36" s="259">
        <f t="shared" ref="E36" si="98">SUM(E37:E38)</f>
        <v>0</v>
      </c>
      <c r="F36" s="259">
        <f t="shared" ref="F36" si="99">SUM(F37:F38)</f>
        <v>0</v>
      </c>
      <c r="G36" s="259">
        <f t="shared" ref="G36" si="100">SUM(G37:G38)</f>
        <v>0</v>
      </c>
      <c r="H36" s="259">
        <f t="shared" ref="H36" si="101">SUM(H37:H38)</f>
        <v>0</v>
      </c>
      <c r="I36" s="259">
        <f t="shared" ref="I36" si="102">SUM(I37:I38)</f>
        <v>1</v>
      </c>
      <c r="J36" s="259">
        <f t="shared" ref="J36" si="103">SUM(J37:J38)</f>
        <v>0</v>
      </c>
      <c r="K36" s="259">
        <f t="shared" ref="K36" si="104">SUM(K37:K38)</f>
        <v>0</v>
      </c>
      <c r="L36" s="259">
        <f t="shared" ref="L36" si="105">SUM(L37:L38)</f>
        <v>0</v>
      </c>
      <c r="M36" s="259">
        <f t="shared" ref="M36" si="106">SUM(M37:M38)</f>
        <v>1</v>
      </c>
      <c r="N36" s="259">
        <f t="shared" ref="N36" si="107">SUM(N37:N38)</f>
        <v>0</v>
      </c>
      <c r="O36" s="259">
        <f t="shared" ref="O36" si="108">SUM(O37:O38)</f>
        <v>0</v>
      </c>
      <c r="P36" s="40"/>
      <c r="Q36" s="40"/>
      <c r="R36" s="40"/>
      <c r="S36" s="40"/>
      <c r="T36" s="40"/>
      <c r="U36" s="40"/>
    </row>
    <row r="37" spans="1:21" ht="18" customHeight="1">
      <c r="A37" s="6" t="s">
        <v>63</v>
      </c>
      <c r="B37" s="260"/>
      <c r="C37" s="261">
        <f>SUM(D37:H37)</f>
        <v>0</v>
      </c>
      <c r="D37" s="261"/>
      <c r="E37" s="261"/>
      <c r="F37" s="261"/>
      <c r="G37" s="261"/>
      <c r="H37" s="261"/>
      <c r="I37" s="261">
        <f>SUM(J37:N37)</f>
        <v>0</v>
      </c>
      <c r="J37" s="261"/>
      <c r="K37" s="261"/>
      <c r="L37" s="261"/>
      <c r="M37" s="261"/>
      <c r="N37" s="261"/>
      <c r="O37" s="261"/>
      <c r="P37" s="40"/>
      <c r="Q37" s="40"/>
      <c r="R37" s="40"/>
      <c r="S37" s="40"/>
      <c r="T37" s="40"/>
      <c r="U37" s="40"/>
    </row>
    <row r="38" spans="1:21" s="56" customFormat="1" ht="18" customHeight="1">
      <c r="A38" s="38" t="s">
        <v>82</v>
      </c>
      <c r="B38" s="260">
        <v>1</v>
      </c>
      <c r="C38" s="261">
        <f>SUM(D38:H38)</f>
        <v>0</v>
      </c>
      <c r="D38" s="260"/>
      <c r="E38" s="260"/>
      <c r="F38" s="260"/>
      <c r="G38" s="260"/>
      <c r="H38" s="260"/>
      <c r="I38" s="261">
        <f>SUM(J38:N38)</f>
        <v>1</v>
      </c>
      <c r="J38" s="260"/>
      <c r="K38" s="260"/>
      <c r="L38" s="260"/>
      <c r="M38" s="260">
        <v>1</v>
      </c>
      <c r="N38" s="260"/>
      <c r="O38" s="260"/>
      <c r="P38" s="40"/>
      <c r="Q38" s="40"/>
      <c r="R38" s="40"/>
      <c r="S38" s="40"/>
      <c r="T38" s="40"/>
      <c r="U38" s="40"/>
    </row>
    <row r="39" spans="1:21" s="41" customFormat="1" ht="18" customHeight="1">
      <c r="A39" s="5" t="s">
        <v>116</v>
      </c>
      <c r="B39" s="259">
        <f>SUM(B40:B41)</f>
        <v>0</v>
      </c>
      <c r="C39" s="259">
        <f t="shared" ref="C39" si="109">SUM(C40:C41)</f>
        <v>0</v>
      </c>
      <c r="D39" s="259">
        <f t="shared" ref="D39" si="110">SUM(D40:D41)</f>
        <v>0</v>
      </c>
      <c r="E39" s="259">
        <f t="shared" ref="E39" si="111">SUM(E40:E41)</f>
        <v>0</v>
      </c>
      <c r="F39" s="259">
        <f t="shared" ref="F39" si="112">SUM(F40:F41)</f>
        <v>0</v>
      </c>
      <c r="G39" s="259">
        <f t="shared" ref="G39" si="113">SUM(G40:G41)</f>
        <v>0</v>
      </c>
      <c r="H39" s="259">
        <f t="shared" ref="H39" si="114">SUM(H40:H41)</f>
        <v>0</v>
      </c>
      <c r="I39" s="259">
        <f t="shared" ref="I39" si="115">SUM(I40:I41)</f>
        <v>0</v>
      </c>
      <c r="J39" s="259">
        <f t="shared" ref="J39" si="116">SUM(J40:J41)</f>
        <v>0</v>
      </c>
      <c r="K39" s="259">
        <f t="shared" ref="K39" si="117">SUM(K40:K41)</f>
        <v>0</v>
      </c>
      <c r="L39" s="259">
        <f t="shared" ref="L39" si="118">SUM(L40:L41)</f>
        <v>0</v>
      </c>
      <c r="M39" s="259">
        <f t="shared" ref="M39" si="119">SUM(M40:M41)</f>
        <v>0</v>
      </c>
      <c r="N39" s="259">
        <f t="shared" ref="N39" si="120">SUM(N40:N41)</f>
        <v>0</v>
      </c>
      <c r="O39" s="259">
        <f t="shared" ref="O39" si="121">SUM(O40:O41)</f>
        <v>0</v>
      </c>
      <c r="P39" s="40"/>
      <c r="Q39" s="40"/>
      <c r="R39" s="40"/>
      <c r="S39" s="40"/>
      <c r="T39" s="40"/>
      <c r="U39" s="40"/>
    </row>
    <row r="40" spans="1:21" s="42" customFormat="1" ht="18" customHeight="1">
      <c r="A40" s="32" t="s">
        <v>115</v>
      </c>
      <c r="B40" s="260"/>
      <c r="C40" s="261">
        <f>SUM(D40:H40)</f>
        <v>0</v>
      </c>
      <c r="D40" s="261"/>
      <c r="E40" s="261"/>
      <c r="F40" s="261"/>
      <c r="G40" s="261"/>
      <c r="H40" s="261"/>
      <c r="I40" s="261">
        <f>SUM(J40:N40)</f>
        <v>0</v>
      </c>
      <c r="J40" s="261"/>
      <c r="K40" s="261"/>
      <c r="L40" s="261"/>
      <c r="M40" s="261"/>
      <c r="N40" s="261"/>
      <c r="O40" s="261"/>
      <c r="P40" s="40"/>
      <c r="Q40" s="40"/>
      <c r="R40" s="40"/>
      <c r="S40" s="40"/>
      <c r="T40" s="40"/>
      <c r="U40" s="40"/>
    </row>
    <row r="41" spans="1:21" s="56" customFormat="1" ht="18" customHeight="1">
      <c r="A41" s="38" t="s">
        <v>121</v>
      </c>
      <c r="B41" s="260"/>
      <c r="C41" s="261">
        <f>SUM(D41:H41)</f>
        <v>0</v>
      </c>
      <c r="D41" s="260"/>
      <c r="E41" s="260"/>
      <c r="F41" s="260"/>
      <c r="G41" s="260"/>
      <c r="H41" s="260"/>
      <c r="I41" s="261">
        <f>SUM(J41:N41)</f>
        <v>0</v>
      </c>
      <c r="J41" s="260"/>
      <c r="K41" s="260"/>
      <c r="L41" s="260"/>
      <c r="M41" s="260"/>
      <c r="N41" s="260"/>
      <c r="O41" s="260"/>
      <c r="P41" s="40"/>
      <c r="Q41" s="40"/>
      <c r="R41" s="40"/>
      <c r="S41" s="40"/>
      <c r="T41" s="40"/>
      <c r="U41" s="40"/>
    </row>
    <row r="42" spans="1:21" s="41" customFormat="1" ht="18" customHeight="1">
      <c r="A42" s="5" t="s">
        <v>83</v>
      </c>
      <c r="B42" s="259">
        <f>SUM(B43:B44)</f>
        <v>0</v>
      </c>
      <c r="C42" s="259">
        <f t="shared" ref="C42" si="122">SUM(C43:C44)</f>
        <v>0</v>
      </c>
      <c r="D42" s="259">
        <f t="shared" ref="D42" si="123">SUM(D43:D44)</f>
        <v>0</v>
      </c>
      <c r="E42" s="259">
        <f t="shared" ref="E42" si="124">SUM(E43:E44)</f>
        <v>0</v>
      </c>
      <c r="F42" s="259">
        <f t="shared" ref="F42" si="125">SUM(F43:F44)</f>
        <v>0</v>
      </c>
      <c r="G42" s="259">
        <f t="shared" ref="G42" si="126">SUM(G43:G44)</f>
        <v>0</v>
      </c>
      <c r="H42" s="259">
        <f t="shared" ref="H42" si="127">SUM(H43:H44)</f>
        <v>0</v>
      </c>
      <c r="I42" s="259">
        <f t="shared" ref="I42" si="128">SUM(I43:I44)</f>
        <v>0</v>
      </c>
      <c r="J42" s="259">
        <f t="shared" ref="J42" si="129">SUM(J43:J44)</f>
        <v>0</v>
      </c>
      <c r="K42" s="259">
        <f t="shared" ref="K42" si="130">SUM(K43:K44)</f>
        <v>0</v>
      </c>
      <c r="L42" s="259">
        <f t="shared" ref="L42" si="131">SUM(L43:L44)</f>
        <v>0</v>
      </c>
      <c r="M42" s="259">
        <f t="shared" ref="M42" si="132">SUM(M43:M44)</f>
        <v>0</v>
      </c>
      <c r="N42" s="259">
        <f t="shared" ref="N42" si="133">SUM(N43:N44)</f>
        <v>0</v>
      </c>
      <c r="O42" s="259">
        <f t="shared" ref="O42" si="134">SUM(O43:O44)</f>
        <v>0</v>
      </c>
      <c r="P42" s="40"/>
      <c r="Q42" s="40"/>
      <c r="R42" s="40"/>
      <c r="S42" s="40"/>
      <c r="T42" s="40"/>
      <c r="U42" s="40"/>
    </row>
    <row r="43" spans="1:21" ht="18" customHeight="1">
      <c r="A43" s="6" t="s">
        <v>46</v>
      </c>
      <c r="B43" s="260"/>
      <c r="C43" s="261">
        <f>SUM(D43:H43)</f>
        <v>0</v>
      </c>
      <c r="D43" s="261"/>
      <c r="E43" s="261"/>
      <c r="F43" s="261"/>
      <c r="G43" s="261"/>
      <c r="H43" s="261"/>
      <c r="I43" s="261">
        <f>SUM(J43:N43)</f>
        <v>0</v>
      </c>
      <c r="J43" s="261"/>
      <c r="K43" s="261"/>
      <c r="L43" s="261"/>
      <c r="M43" s="261"/>
      <c r="N43" s="261"/>
      <c r="O43" s="261"/>
      <c r="P43" s="40"/>
      <c r="Q43" s="40"/>
      <c r="R43" s="40"/>
      <c r="S43" s="40"/>
      <c r="T43" s="40"/>
      <c r="U43" s="40"/>
    </row>
    <row r="44" spans="1:21" s="56" customFormat="1" ht="18" customHeight="1">
      <c r="A44" s="38" t="s">
        <v>84</v>
      </c>
      <c r="B44" s="260"/>
      <c r="C44" s="261">
        <f>SUM(D44:H44)</f>
        <v>0</v>
      </c>
      <c r="D44" s="260"/>
      <c r="E44" s="260"/>
      <c r="F44" s="260"/>
      <c r="G44" s="260"/>
      <c r="H44" s="260"/>
      <c r="I44" s="261">
        <f>SUM(J44:N44)</f>
        <v>0</v>
      </c>
      <c r="J44" s="260"/>
      <c r="K44" s="260"/>
      <c r="L44" s="260"/>
      <c r="M44" s="260"/>
      <c r="N44" s="260"/>
      <c r="O44" s="260"/>
      <c r="P44" s="40"/>
      <c r="Q44" s="40"/>
      <c r="R44" s="40"/>
      <c r="S44" s="40"/>
      <c r="T44" s="40"/>
      <c r="U44" s="40"/>
    </row>
    <row r="45" spans="1:21" s="41" customFormat="1" ht="18" customHeight="1">
      <c r="A45" s="5" t="s">
        <v>85</v>
      </c>
      <c r="B45" s="259">
        <f>SUM(B46:B47)</f>
        <v>1</v>
      </c>
      <c r="C45" s="259">
        <f t="shared" ref="C45" si="135">SUM(C46:C47)</f>
        <v>0</v>
      </c>
      <c r="D45" s="259">
        <f t="shared" ref="D45" si="136">SUM(D46:D47)</f>
        <v>0</v>
      </c>
      <c r="E45" s="259">
        <f t="shared" ref="E45" si="137">SUM(E46:E47)</f>
        <v>0</v>
      </c>
      <c r="F45" s="259">
        <f t="shared" ref="F45" si="138">SUM(F46:F47)</f>
        <v>0</v>
      </c>
      <c r="G45" s="259">
        <f t="shared" ref="G45" si="139">SUM(G46:G47)</f>
        <v>0</v>
      </c>
      <c r="H45" s="259">
        <f t="shared" ref="H45" si="140">SUM(H46:H47)</f>
        <v>0</v>
      </c>
      <c r="I45" s="259">
        <f t="shared" ref="I45" si="141">SUM(I46:I47)</f>
        <v>1</v>
      </c>
      <c r="J45" s="259">
        <f t="shared" ref="J45" si="142">SUM(J46:J47)</f>
        <v>0</v>
      </c>
      <c r="K45" s="259">
        <f t="shared" ref="K45" si="143">SUM(K46:K47)</f>
        <v>0</v>
      </c>
      <c r="L45" s="259">
        <f t="shared" ref="L45" si="144">SUM(L46:L47)</f>
        <v>0</v>
      </c>
      <c r="M45" s="259">
        <f t="shared" ref="M45" si="145">SUM(M46:M47)</f>
        <v>0</v>
      </c>
      <c r="N45" s="259">
        <f t="shared" ref="N45" si="146">SUM(N46:N47)</f>
        <v>1</v>
      </c>
      <c r="O45" s="259">
        <f t="shared" ref="O45" si="147">SUM(O46:O47)</f>
        <v>0</v>
      </c>
      <c r="P45" s="40"/>
      <c r="Q45" s="40"/>
      <c r="R45" s="40"/>
      <c r="S45" s="40"/>
      <c r="T45" s="40"/>
      <c r="U45" s="40"/>
    </row>
    <row r="46" spans="1:21" ht="18" customHeight="1">
      <c r="A46" s="7" t="s">
        <v>48</v>
      </c>
      <c r="B46" s="260"/>
      <c r="C46" s="261">
        <f>SUM(D46:H46)</f>
        <v>0</v>
      </c>
      <c r="D46" s="261"/>
      <c r="E46" s="261"/>
      <c r="F46" s="261"/>
      <c r="G46" s="261"/>
      <c r="H46" s="261"/>
      <c r="I46" s="261">
        <f>SUM(J46:N46)</f>
        <v>0</v>
      </c>
      <c r="J46" s="261"/>
      <c r="K46" s="261"/>
      <c r="L46" s="261"/>
      <c r="M46" s="261"/>
      <c r="N46" s="261"/>
      <c r="O46" s="261"/>
      <c r="P46" s="40"/>
      <c r="Q46" s="40"/>
      <c r="R46" s="40"/>
      <c r="S46" s="40"/>
      <c r="T46" s="40"/>
      <c r="U46" s="40"/>
    </row>
    <row r="47" spans="1:21" s="56" customFormat="1" ht="18" customHeight="1">
      <c r="A47" s="38" t="s">
        <v>86</v>
      </c>
      <c r="B47" s="260">
        <v>1</v>
      </c>
      <c r="C47" s="261">
        <f>SUM(D47:H47)</f>
        <v>0</v>
      </c>
      <c r="D47" s="260"/>
      <c r="E47" s="260"/>
      <c r="F47" s="260"/>
      <c r="G47" s="260"/>
      <c r="H47" s="260"/>
      <c r="I47" s="261">
        <f>SUM(J47:N47)</f>
        <v>1</v>
      </c>
      <c r="J47" s="260"/>
      <c r="K47" s="260"/>
      <c r="L47" s="260"/>
      <c r="M47" s="260"/>
      <c r="N47" s="260">
        <v>1</v>
      </c>
      <c r="O47" s="260"/>
      <c r="P47" s="40"/>
      <c r="Q47" s="40"/>
      <c r="R47" s="40"/>
      <c r="S47" s="40"/>
      <c r="T47" s="40"/>
      <c r="U47" s="40"/>
    </row>
    <row r="48" spans="1:21" s="41" customFormat="1" ht="18" customHeight="1">
      <c r="A48" s="5" t="s">
        <v>118</v>
      </c>
      <c r="B48" s="259">
        <f>SUM(B49:B50)</f>
        <v>0</v>
      </c>
      <c r="C48" s="259">
        <f t="shared" ref="C48" si="148">SUM(C49:C50)</f>
        <v>0</v>
      </c>
      <c r="D48" s="259">
        <f t="shared" ref="D48" si="149">SUM(D49:D50)</f>
        <v>0</v>
      </c>
      <c r="E48" s="259">
        <f t="shared" ref="E48" si="150">SUM(E49:E50)</f>
        <v>0</v>
      </c>
      <c r="F48" s="259">
        <f t="shared" ref="F48" si="151">SUM(F49:F50)</f>
        <v>0</v>
      </c>
      <c r="G48" s="259">
        <f t="shared" ref="G48" si="152">SUM(G49:G50)</f>
        <v>0</v>
      </c>
      <c r="H48" s="259">
        <f t="shared" ref="H48" si="153">SUM(H49:H50)</f>
        <v>0</v>
      </c>
      <c r="I48" s="259">
        <f t="shared" ref="I48" si="154">SUM(I49:I50)</f>
        <v>0</v>
      </c>
      <c r="J48" s="259">
        <f t="shared" ref="J48" si="155">SUM(J49:J50)</f>
        <v>0</v>
      </c>
      <c r="K48" s="259">
        <f t="shared" ref="K48" si="156">SUM(K49:K50)</f>
        <v>0</v>
      </c>
      <c r="L48" s="259">
        <f t="shared" ref="L48" si="157">SUM(L49:L50)</f>
        <v>0</v>
      </c>
      <c r="M48" s="259">
        <f t="shared" ref="M48" si="158">SUM(M49:M50)</f>
        <v>0</v>
      </c>
      <c r="N48" s="259">
        <f t="shared" ref="N48" si="159">SUM(N49:N50)</f>
        <v>0</v>
      </c>
      <c r="O48" s="259">
        <f t="shared" ref="O48" si="160">SUM(O49:O50)</f>
        <v>0</v>
      </c>
      <c r="P48" s="40"/>
      <c r="Q48" s="40"/>
      <c r="R48" s="40"/>
      <c r="S48" s="40"/>
      <c r="T48" s="40"/>
      <c r="U48" s="40"/>
    </row>
    <row r="49" spans="1:21" ht="18" customHeight="1">
      <c r="A49" s="6" t="s">
        <v>117</v>
      </c>
      <c r="B49" s="48"/>
      <c r="C49" s="261">
        <f>SUM(D49:H49)</f>
        <v>0</v>
      </c>
      <c r="D49" s="45"/>
      <c r="E49" s="45"/>
      <c r="F49" s="45"/>
      <c r="G49" s="45"/>
      <c r="H49" s="45"/>
      <c r="I49" s="261">
        <f>SUM(J49:N49)</f>
        <v>0</v>
      </c>
      <c r="J49" s="45"/>
      <c r="K49" s="45"/>
      <c r="L49" s="45"/>
      <c r="M49" s="45"/>
      <c r="N49" s="45"/>
      <c r="O49" s="261"/>
      <c r="P49" s="40"/>
      <c r="Q49" s="40"/>
      <c r="R49" s="40"/>
      <c r="S49" s="40"/>
      <c r="T49" s="40"/>
      <c r="U49" s="40"/>
    </row>
    <row r="50" spans="1:21" s="56" customFormat="1" ht="18" customHeight="1">
      <c r="A50" s="38" t="s">
        <v>87</v>
      </c>
      <c r="B50" s="48"/>
      <c r="C50" s="261">
        <f>SUM(D50:H50)</f>
        <v>0</v>
      </c>
      <c r="D50" s="48"/>
      <c r="E50" s="48"/>
      <c r="F50" s="48"/>
      <c r="G50" s="48"/>
      <c r="H50" s="48"/>
      <c r="I50" s="261">
        <f>SUM(J50:N50)</f>
        <v>0</v>
      </c>
      <c r="J50" s="48"/>
      <c r="K50" s="48"/>
      <c r="L50" s="48"/>
      <c r="M50" s="48"/>
      <c r="N50" s="48"/>
      <c r="O50" s="260"/>
      <c r="P50" s="40"/>
      <c r="Q50" s="40"/>
      <c r="R50" s="40"/>
      <c r="S50" s="40"/>
      <c r="T50" s="40"/>
      <c r="U50" s="40"/>
    </row>
    <row r="51" spans="1:21" s="41" customFormat="1" ht="18" customHeight="1">
      <c r="A51" s="5" t="s">
        <v>88</v>
      </c>
      <c r="B51" s="259">
        <f>SUM(B52:B53)</f>
        <v>1</v>
      </c>
      <c r="C51" s="259">
        <f t="shared" ref="C51" si="161">SUM(C52:C53)</f>
        <v>0</v>
      </c>
      <c r="D51" s="259">
        <f t="shared" ref="D51" si="162">SUM(D52:D53)</f>
        <v>0</v>
      </c>
      <c r="E51" s="259">
        <f t="shared" ref="E51" si="163">SUM(E52:E53)</f>
        <v>0</v>
      </c>
      <c r="F51" s="259">
        <f t="shared" ref="F51" si="164">SUM(F52:F53)</f>
        <v>0</v>
      </c>
      <c r="G51" s="259">
        <f t="shared" ref="G51" si="165">SUM(G52:G53)</f>
        <v>0</v>
      </c>
      <c r="H51" s="259">
        <f t="shared" ref="H51" si="166">SUM(H52:H53)</f>
        <v>0</v>
      </c>
      <c r="I51" s="259">
        <f t="shared" ref="I51" si="167">SUM(I52:I53)</f>
        <v>1</v>
      </c>
      <c r="J51" s="259">
        <f t="shared" ref="J51" si="168">SUM(J52:J53)</f>
        <v>1</v>
      </c>
      <c r="K51" s="259">
        <f t="shared" ref="K51" si="169">SUM(K52:K53)</f>
        <v>0</v>
      </c>
      <c r="L51" s="259">
        <f t="shared" ref="L51" si="170">SUM(L52:L53)</f>
        <v>0</v>
      </c>
      <c r="M51" s="259">
        <f t="shared" ref="M51" si="171">SUM(M52:M53)</f>
        <v>0</v>
      </c>
      <c r="N51" s="259">
        <f t="shared" ref="N51" si="172">SUM(N52:N53)</f>
        <v>0</v>
      </c>
      <c r="O51" s="259">
        <f t="shared" ref="O51" si="173">SUM(O52:O53)</f>
        <v>0</v>
      </c>
      <c r="P51" s="40"/>
      <c r="Q51" s="40"/>
      <c r="R51" s="40"/>
      <c r="S51" s="40"/>
      <c r="T51" s="40"/>
      <c r="U51" s="40"/>
    </row>
    <row r="52" spans="1:21" ht="18" customHeight="1">
      <c r="A52" s="6" t="s">
        <v>52</v>
      </c>
      <c r="B52" s="48"/>
      <c r="C52" s="261">
        <f>SUM(D52:H52)</f>
        <v>0</v>
      </c>
      <c r="D52" s="45"/>
      <c r="E52" s="45"/>
      <c r="F52" s="45"/>
      <c r="G52" s="45"/>
      <c r="H52" s="45"/>
      <c r="I52" s="261">
        <f>SUM(J52:N52)</f>
        <v>0</v>
      </c>
      <c r="J52" s="45"/>
      <c r="K52" s="45"/>
      <c r="L52" s="45"/>
      <c r="M52" s="45"/>
      <c r="N52" s="45"/>
      <c r="O52" s="261"/>
      <c r="P52" s="40"/>
      <c r="Q52" s="40"/>
      <c r="R52" s="40"/>
      <c r="S52" s="40"/>
      <c r="T52" s="40"/>
      <c r="U52" s="40"/>
    </row>
    <row r="53" spans="1:21" s="56" customFormat="1" ht="18" customHeight="1">
      <c r="A53" s="38" t="s">
        <v>89</v>
      </c>
      <c r="B53" s="48">
        <v>1</v>
      </c>
      <c r="C53" s="261">
        <f>SUM(D53:H53)</f>
        <v>0</v>
      </c>
      <c r="D53" s="48"/>
      <c r="E53" s="48"/>
      <c r="F53" s="48"/>
      <c r="G53" s="48"/>
      <c r="H53" s="48"/>
      <c r="I53" s="261">
        <f>SUM(J53:N53)</f>
        <v>1</v>
      </c>
      <c r="J53" s="48">
        <v>1</v>
      </c>
      <c r="K53" s="48"/>
      <c r="L53" s="48"/>
      <c r="M53" s="48"/>
      <c r="N53" s="48"/>
      <c r="O53" s="260"/>
      <c r="P53" s="40"/>
      <c r="Q53" s="40"/>
      <c r="R53" s="40"/>
      <c r="S53" s="40"/>
      <c r="T53" s="40"/>
      <c r="U53" s="40"/>
    </row>
    <row r="54" spans="1:21" s="41" customFormat="1" ht="18" customHeight="1">
      <c r="A54" s="5" t="s">
        <v>90</v>
      </c>
      <c r="B54" s="259">
        <f>SUM(B55:B56)</f>
        <v>4</v>
      </c>
      <c r="C54" s="259">
        <f t="shared" ref="C54" si="174">SUM(C55:C56)</f>
        <v>1</v>
      </c>
      <c r="D54" s="259">
        <f t="shared" ref="D54" si="175">SUM(D55:D56)</f>
        <v>0</v>
      </c>
      <c r="E54" s="259">
        <f t="shared" ref="E54" si="176">SUM(E55:E56)</f>
        <v>0</v>
      </c>
      <c r="F54" s="259">
        <f t="shared" ref="F54" si="177">SUM(F55:F56)</f>
        <v>1</v>
      </c>
      <c r="G54" s="259">
        <f t="shared" ref="G54" si="178">SUM(G55:G56)</f>
        <v>0</v>
      </c>
      <c r="H54" s="259">
        <f t="shared" ref="H54" si="179">SUM(H55:H56)</f>
        <v>0</v>
      </c>
      <c r="I54" s="259">
        <f t="shared" ref="I54" si="180">SUM(I55:I56)</f>
        <v>3</v>
      </c>
      <c r="J54" s="259">
        <f t="shared" ref="J54" si="181">SUM(J55:J56)</f>
        <v>0</v>
      </c>
      <c r="K54" s="259">
        <f t="shared" ref="K54" si="182">SUM(K55:K56)</f>
        <v>0</v>
      </c>
      <c r="L54" s="259">
        <f t="shared" ref="L54" si="183">SUM(L55:L56)</f>
        <v>2</v>
      </c>
      <c r="M54" s="259">
        <f t="shared" ref="M54" si="184">SUM(M55:M56)</f>
        <v>1</v>
      </c>
      <c r="N54" s="259">
        <f t="shared" ref="N54" si="185">SUM(N55:N56)</f>
        <v>0</v>
      </c>
      <c r="O54" s="259">
        <f t="shared" ref="O54" si="186">SUM(O55:O56)</f>
        <v>0</v>
      </c>
      <c r="P54" s="40"/>
      <c r="Q54" s="40"/>
      <c r="R54" s="40"/>
      <c r="S54" s="40"/>
      <c r="T54" s="40"/>
      <c r="U54" s="40"/>
    </row>
    <row r="55" spans="1:21" ht="18" customHeight="1">
      <c r="A55" s="6" t="s">
        <v>54</v>
      </c>
      <c r="B55" s="48"/>
      <c r="C55" s="261">
        <f>SUM(D55:H55)</f>
        <v>0</v>
      </c>
      <c r="D55" s="45"/>
      <c r="E55" s="45"/>
      <c r="F55" s="45"/>
      <c r="G55" s="45"/>
      <c r="H55" s="45"/>
      <c r="I55" s="261">
        <f>SUM(J55:N55)</f>
        <v>0</v>
      </c>
      <c r="J55" s="45"/>
      <c r="K55" s="45"/>
      <c r="L55" s="45"/>
      <c r="M55" s="45"/>
      <c r="N55" s="45"/>
      <c r="O55" s="261"/>
      <c r="P55" s="40"/>
      <c r="Q55" s="40"/>
      <c r="R55" s="40"/>
      <c r="S55" s="40"/>
      <c r="T55" s="40"/>
      <c r="U55" s="40"/>
    </row>
    <row r="56" spans="1:21" s="56" customFormat="1" ht="18" customHeight="1">
      <c r="A56" s="38" t="s">
        <v>91</v>
      </c>
      <c r="B56" s="48">
        <v>4</v>
      </c>
      <c r="C56" s="261">
        <f>SUM(D56:H56)</f>
        <v>1</v>
      </c>
      <c r="D56" s="45"/>
      <c r="E56" s="45"/>
      <c r="F56" s="45">
        <v>1</v>
      </c>
      <c r="G56" s="45"/>
      <c r="H56" s="45"/>
      <c r="I56" s="261">
        <f>SUM(J56:N56)</f>
        <v>3</v>
      </c>
      <c r="J56" s="45"/>
      <c r="K56" s="45"/>
      <c r="L56" s="45">
        <v>2</v>
      </c>
      <c r="M56" s="45">
        <v>1</v>
      </c>
      <c r="N56" s="45"/>
      <c r="O56" s="260"/>
      <c r="P56" s="40"/>
      <c r="Q56" s="40"/>
      <c r="R56" s="40"/>
      <c r="S56" s="40"/>
      <c r="T56" s="40"/>
      <c r="U56" s="40"/>
    </row>
    <row r="57" spans="1:21" s="41" customFormat="1" ht="18" customHeight="1">
      <c r="A57" s="5" t="s">
        <v>92</v>
      </c>
      <c r="B57" s="259">
        <f>SUM(B58)</f>
        <v>2</v>
      </c>
      <c r="C57" s="259">
        <f t="shared" ref="C57:N57" si="187">SUM(C58)</f>
        <v>0</v>
      </c>
      <c r="D57" s="259">
        <f t="shared" si="187"/>
        <v>0</v>
      </c>
      <c r="E57" s="259">
        <f t="shared" si="187"/>
        <v>0</v>
      </c>
      <c r="F57" s="259">
        <f t="shared" si="187"/>
        <v>0</v>
      </c>
      <c r="G57" s="259">
        <f t="shared" si="187"/>
        <v>0</v>
      </c>
      <c r="H57" s="259">
        <f t="shared" si="187"/>
        <v>0</v>
      </c>
      <c r="I57" s="259">
        <f t="shared" si="187"/>
        <v>2</v>
      </c>
      <c r="J57" s="259">
        <f t="shared" si="187"/>
        <v>1</v>
      </c>
      <c r="K57" s="259">
        <f t="shared" si="187"/>
        <v>0</v>
      </c>
      <c r="L57" s="259">
        <f t="shared" si="187"/>
        <v>0</v>
      </c>
      <c r="M57" s="259">
        <f t="shared" si="187"/>
        <v>1</v>
      </c>
      <c r="N57" s="259">
        <f t="shared" si="187"/>
        <v>0</v>
      </c>
      <c r="O57" s="259">
        <f t="shared" ref="O57" si="188">SUM(O58:O59)</f>
        <v>0</v>
      </c>
      <c r="P57" s="40"/>
      <c r="Q57" s="40"/>
      <c r="R57" s="40"/>
      <c r="S57" s="40"/>
      <c r="T57" s="40"/>
      <c r="U57" s="40"/>
    </row>
    <row r="58" spans="1:21" ht="18" customHeight="1">
      <c r="A58" s="6" t="s">
        <v>56</v>
      </c>
      <c r="B58" s="160">
        <v>2</v>
      </c>
      <c r="C58" s="160">
        <f>SUM(D58:H58)</f>
        <v>0</v>
      </c>
      <c r="D58" s="160"/>
      <c r="E58" s="160"/>
      <c r="F58" s="160"/>
      <c r="G58" s="160"/>
      <c r="H58" s="160"/>
      <c r="I58" s="160">
        <f>SUM(J58:N58)</f>
        <v>2</v>
      </c>
      <c r="J58" s="160">
        <v>1</v>
      </c>
      <c r="K58" s="160"/>
      <c r="L58" s="160"/>
      <c r="M58" s="160">
        <v>1</v>
      </c>
      <c r="N58" s="160"/>
      <c r="O58" s="261"/>
      <c r="P58" s="40"/>
      <c r="Q58" s="40"/>
      <c r="R58" s="40"/>
      <c r="S58" s="40"/>
      <c r="T58" s="40"/>
      <c r="U58" s="40"/>
    </row>
    <row r="59" spans="1:21">
      <c r="T59" s="40"/>
      <c r="U59" s="40"/>
    </row>
    <row r="60" spans="1:21">
      <c r="A60" s="519"/>
      <c r="B60" s="519"/>
      <c r="C60" s="519"/>
      <c r="D60" s="519"/>
      <c r="E60" s="519"/>
      <c r="F60" s="519"/>
    </row>
  </sheetData>
  <mergeCells count="9">
    <mergeCell ref="M4:O4"/>
    <mergeCell ref="A2:O2"/>
    <mergeCell ref="A3:O3"/>
    <mergeCell ref="A60:F60"/>
    <mergeCell ref="A5:A6"/>
    <mergeCell ref="B5:B6"/>
    <mergeCell ref="O5:O6"/>
    <mergeCell ref="C5:H5"/>
    <mergeCell ref="I5:N5"/>
  </mergeCells>
  <phoneticPr fontId="4" type="noConversion"/>
  <printOptions horizontalCentered="1"/>
  <pageMargins left="0.66" right="0.78740157480314965" top="0.65" bottom="0.59055118110236227" header="0.51181102362204722" footer="0.51181102362204722"/>
  <pageSetup paperSize="9" scale="71" orientation="portrait" r:id="rId1"/>
  <headerFooter alignWithMargins="0"/>
  <rowBreaks count="1" manualBreakCount="1">
    <brk id="58" max="14" man="1"/>
  </rowBreaks>
</worksheet>
</file>

<file path=xl/worksheets/sheet8.xml><?xml version="1.0" encoding="utf-8"?>
<worksheet xmlns="http://schemas.openxmlformats.org/spreadsheetml/2006/main" xmlns:r="http://schemas.openxmlformats.org/officeDocument/2006/relationships">
  <dimension ref="A1:N58"/>
  <sheetViews>
    <sheetView view="pageBreakPreview" zoomScaleNormal="75" zoomScaleSheetLayoutView="80" workbookViewId="0">
      <pane ySplit="9" topLeftCell="A37" activePane="bottomLeft" state="frozen"/>
      <selection pane="bottomLeft" activeCell="A2" sqref="A2:K2"/>
    </sheetView>
  </sheetViews>
  <sheetFormatPr defaultRowHeight="13.5"/>
  <cols>
    <col min="1" max="1" width="14.109375" style="47" customWidth="1"/>
    <col min="2" max="10" width="8" style="10" customWidth="1"/>
    <col min="11" max="11" width="9.109375" style="10" customWidth="1"/>
    <col min="12" max="12" width="7.5546875" style="10" customWidth="1"/>
    <col min="13" max="16384" width="8.88671875" style="10"/>
  </cols>
  <sheetData>
    <row r="1" spans="1:14" ht="8.25" customHeight="1"/>
    <row r="2" spans="1:14" s="30" customFormat="1" ht="25.5">
      <c r="A2" s="464" t="s">
        <v>161</v>
      </c>
      <c r="B2" s="464"/>
      <c r="C2" s="464"/>
      <c r="D2" s="464"/>
      <c r="E2" s="464"/>
      <c r="F2" s="464"/>
      <c r="G2" s="464"/>
      <c r="H2" s="464"/>
      <c r="I2" s="464"/>
      <c r="J2" s="464"/>
      <c r="K2" s="464"/>
      <c r="L2" s="12"/>
    </row>
    <row r="3" spans="1:14" s="13" customFormat="1" ht="14.25">
      <c r="A3" s="512" t="s">
        <v>414</v>
      </c>
      <c r="B3" s="512"/>
      <c r="C3" s="512"/>
      <c r="D3" s="512"/>
      <c r="E3" s="512"/>
      <c r="F3" s="512"/>
      <c r="G3" s="512"/>
      <c r="H3" s="512"/>
      <c r="I3" s="512"/>
      <c r="J3" s="512"/>
      <c r="K3" s="512"/>
    </row>
    <row r="4" spans="1:14" s="39" customFormat="1" ht="12.75" customHeight="1">
      <c r="A4" s="46"/>
      <c r="J4" s="16"/>
      <c r="K4" s="43" t="s">
        <v>27</v>
      </c>
    </row>
    <row r="5" spans="1:14" ht="24.75" customHeight="1">
      <c r="A5" s="514" t="s">
        <v>17</v>
      </c>
      <c r="B5" s="514" t="s">
        <v>132</v>
      </c>
      <c r="C5" s="514" t="s">
        <v>152</v>
      </c>
      <c r="D5" s="514"/>
      <c r="E5" s="514"/>
      <c r="F5" s="514" t="s">
        <v>153</v>
      </c>
      <c r="G5" s="514"/>
      <c r="H5" s="514"/>
      <c r="I5" s="514"/>
      <c r="J5" s="514"/>
      <c r="K5" s="517" t="s">
        <v>29</v>
      </c>
    </row>
    <row r="6" spans="1:14" ht="30.75" customHeight="1">
      <c r="A6" s="514"/>
      <c r="B6" s="514"/>
      <c r="C6" s="17" t="s">
        <v>154</v>
      </c>
      <c r="D6" s="17" t="s">
        <v>155</v>
      </c>
      <c r="E6" s="44" t="s">
        <v>274</v>
      </c>
      <c r="F6" s="17" t="s">
        <v>156</v>
      </c>
      <c r="G6" s="17" t="s">
        <v>157</v>
      </c>
      <c r="H6" s="17" t="s">
        <v>168</v>
      </c>
      <c r="I6" s="17" t="s">
        <v>169</v>
      </c>
      <c r="J6" s="17" t="s">
        <v>34</v>
      </c>
      <c r="K6" s="517"/>
    </row>
    <row r="7" spans="1:14" ht="16.5" customHeight="1">
      <c r="A7" s="94" t="s">
        <v>163</v>
      </c>
      <c r="B7" s="25">
        <f t="shared" ref="B7:K7" si="0">SUM(B10,B13,B16,B19,B22,B25,B28,B31,B33,B36,B39,B42,B45,B48,B51,B54,B57)</f>
        <v>1</v>
      </c>
      <c r="C7" s="25">
        <f t="shared" si="0"/>
        <v>0</v>
      </c>
      <c r="D7" s="25">
        <f t="shared" si="0"/>
        <v>1</v>
      </c>
      <c r="E7" s="25">
        <f t="shared" si="0"/>
        <v>0</v>
      </c>
      <c r="F7" s="25">
        <f t="shared" si="0"/>
        <v>0</v>
      </c>
      <c r="G7" s="25">
        <f t="shared" si="0"/>
        <v>0</v>
      </c>
      <c r="H7" s="25">
        <f t="shared" si="0"/>
        <v>0</v>
      </c>
      <c r="I7" s="25">
        <f t="shared" si="0"/>
        <v>0</v>
      </c>
      <c r="J7" s="25">
        <f t="shared" si="0"/>
        <v>1</v>
      </c>
      <c r="K7" s="25">
        <f t="shared" si="0"/>
        <v>0</v>
      </c>
    </row>
    <row r="8" spans="1:14" ht="16.5" customHeight="1">
      <c r="A8" s="94" t="s">
        <v>164</v>
      </c>
      <c r="B8" s="25">
        <f>SUM(B11,B14,B17,B20,B23,B26,B29,B32,B34,B37,B40,B43,B46,B49,B52,B55,B58)</f>
        <v>1</v>
      </c>
      <c r="C8" s="25">
        <f t="shared" ref="C8:K8" si="1">SUM(C11,C14,C17,C20,C23,C26,C29,C32,C34,C37,C40,C43,C46,C49,C52,C55,C58)</f>
        <v>0</v>
      </c>
      <c r="D8" s="25">
        <f t="shared" si="1"/>
        <v>1</v>
      </c>
      <c r="E8" s="25">
        <f t="shared" si="1"/>
        <v>0</v>
      </c>
      <c r="F8" s="25">
        <f t="shared" si="1"/>
        <v>0</v>
      </c>
      <c r="G8" s="25">
        <f t="shared" si="1"/>
        <v>0</v>
      </c>
      <c r="H8" s="25">
        <f t="shared" si="1"/>
        <v>0</v>
      </c>
      <c r="I8" s="25">
        <f t="shared" si="1"/>
        <v>0</v>
      </c>
      <c r="J8" s="25">
        <f t="shared" si="1"/>
        <v>1</v>
      </c>
      <c r="K8" s="25">
        <f t="shared" si="1"/>
        <v>0</v>
      </c>
    </row>
    <row r="9" spans="1:14" ht="16.5" customHeight="1">
      <c r="A9" s="94" t="s">
        <v>165</v>
      </c>
      <c r="B9" s="25">
        <f t="shared" ref="B9:K9" si="2">SUM(B12,B15,B18,B21,B24,B27,B30,B35,B38,B41,B44,B47,B50,B53,B56)</f>
        <v>0</v>
      </c>
      <c r="C9" s="25">
        <f t="shared" si="2"/>
        <v>0</v>
      </c>
      <c r="D9" s="25">
        <f t="shared" si="2"/>
        <v>0</v>
      </c>
      <c r="E9" s="25">
        <f t="shared" si="2"/>
        <v>0</v>
      </c>
      <c r="F9" s="25">
        <f t="shared" si="2"/>
        <v>0</v>
      </c>
      <c r="G9" s="25">
        <f t="shared" si="2"/>
        <v>0</v>
      </c>
      <c r="H9" s="25">
        <f t="shared" si="2"/>
        <v>0</v>
      </c>
      <c r="I9" s="25">
        <f t="shared" si="2"/>
        <v>0</v>
      </c>
      <c r="J9" s="25">
        <f t="shared" si="2"/>
        <v>0</v>
      </c>
      <c r="K9" s="25">
        <f t="shared" si="2"/>
        <v>0</v>
      </c>
    </row>
    <row r="10" spans="1:14" s="80" customFormat="1" ht="17.25" customHeight="1">
      <c r="A10" s="5" t="s">
        <v>64</v>
      </c>
      <c r="B10" s="5">
        <f>SUM(B11:B12)</f>
        <v>0</v>
      </c>
      <c r="C10" s="5">
        <f t="shared" ref="C10:K10" si="3">SUM(C11:C12)</f>
        <v>0</v>
      </c>
      <c r="D10" s="5">
        <f t="shared" si="3"/>
        <v>0</v>
      </c>
      <c r="E10" s="5">
        <f t="shared" si="3"/>
        <v>0</v>
      </c>
      <c r="F10" s="5">
        <f t="shared" si="3"/>
        <v>0</v>
      </c>
      <c r="G10" s="5">
        <f t="shared" si="3"/>
        <v>0</v>
      </c>
      <c r="H10" s="5">
        <f t="shared" si="3"/>
        <v>0</v>
      </c>
      <c r="I10" s="5">
        <f t="shared" si="3"/>
        <v>0</v>
      </c>
      <c r="J10" s="5">
        <f t="shared" si="3"/>
        <v>0</v>
      </c>
      <c r="K10" s="5">
        <f t="shared" si="3"/>
        <v>0</v>
      </c>
      <c r="L10" s="10"/>
      <c r="M10" s="10"/>
      <c r="N10" s="10"/>
    </row>
    <row r="11" spans="1:14" s="61" customFormat="1" ht="17.25" customHeight="1">
      <c r="A11" s="6" t="s">
        <v>120</v>
      </c>
      <c r="B11" s="23">
        <f>SUM(C11:E11)</f>
        <v>0</v>
      </c>
      <c r="C11" s="23"/>
      <c r="D11" s="23"/>
      <c r="E11" s="23"/>
      <c r="F11" s="23"/>
      <c r="G11" s="23"/>
      <c r="H11" s="23"/>
      <c r="I11" s="23"/>
      <c r="J11" s="23"/>
      <c r="K11" s="81"/>
      <c r="L11" s="10"/>
      <c r="M11" s="10"/>
      <c r="N11" s="10"/>
    </row>
    <row r="12" spans="1:14" s="61" customFormat="1" ht="17.25" customHeight="1">
      <c r="A12" s="38" t="s">
        <v>69</v>
      </c>
      <c r="B12" s="23">
        <f>SUM(C12:E12)</f>
        <v>0</v>
      </c>
      <c r="C12" s="81"/>
      <c r="D12" s="81"/>
      <c r="E12" s="81"/>
      <c r="F12" s="81"/>
      <c r="G12" s="81"/>
      <c r="H12" s="81"/>
      <c r="I12" s="81"/>
      <c r="J12" s="81"/>
      <c r="K12" s="81"/>
      <c r="L12" s="10"/>
      <c r="M12" s="10"/>
      <c r="N12" s="10"/>
    </row>
    <row r="13" spans="1:14" s="80" customFormat="1" ht="17.25" customHeight="1">
      <c r="A13" s="5" t="s">
        <v>65</v>
      </c>
      <c r="B13" s="5">
        <f>SUM(B14:B15)</f>
        <v>0</v>
      </c>
      <c r="C13" s="5">
        <f t="shared" ref="C13" si="4">SUM(C14:C15)</f>
        <v>0</v>
      </c>
      <c r="D13" s="5">
        <f t="shared" ref="D13" si="5">SUM(D14:D15)</f>
        <v>0</v>
      </c>
      <c r="E13" s="5">
        <f t="shared" ref="E13" si="6">SUM(E14:E15)</f>
        <v>0</v>
      </c>
      <c r="F13" s="5">
        <f t="shared" ref="F13" si="7">SUM(F14:F15)</f>
        <v>0</v>
      </c>
      <c r="G13" s="5">
        <f t="shared" ref="G13" si="8">SUM(G14:G15)</f>
        <v>0</v>
      </c>
      <c r="H13" s="5">
        <f t="shared" ref="H13" si="9">SUM(H14:H15)</f>
        <v>0</v>
      </c>
      <c r="I13" s="5">
        <f t="shared" ref="I13" si="10">SUM(I14:I15)</f>
        <v>0</v>
      </c>
      <c r="J13" s="5">
        <f t="shared" ref="J13" si="11">SUM(J14:J15)</f>
        <v>0</v>
      </c>
      <c r="K13" s="5">
        <f t="shared" ref="K13" si="12">SUM(K14:K15)</f>
        <v>0</v>
      </c>
      <c r="L13" s="10"/>
      <c r="M13" s="10"/>
      <c r="N13" s="10"/>
    </row>
    <row r="14" spans="1:14" s="80" customFormat="1" ht="17.25" customHeight="1">
      <c r="A14" s="6" t="s">
        <v>38</v>
      </c>
      <c r="B14" s="23">
        <f>SUM(C14:E14)</f>
        <v>0</v>
      </c>
      <c r="C14" s="23"/>
      <c r="D14" s="23"/>
      <c r="E14" s="23"/>
      <c r="F14" s="23"/>
      <c r="G14" s="23"/>
      <c r="H14" s="23"/>
      <c r="I14" s="23"/>
      <c r="J14" s="23"/>
      <c r="K14" s="82"/>
      <c r="L14" s="10"/>
      <c r="M14" s="10"/>
      <c r="N14" s="10"/>
    </row>
    <row r="15" spans="1:14" s="80" customFormat="1" ht="17.25" customHeight="1">
      <c r="A15" s="38" t="s">
        <v>124</v>
      </c>
      <c r="B15" s="23">
        <f>SUM(C15:E15)</f>
        <v>0</v>
      </c>
      <c r="C15" s="38"/>
      <c r="D15" s="38"/>
      <c r="E15" s="38"/>
      <c r="F15" s="38"/>
      <c r="G15" s="38"/>
      <c r="H15" s="38"/>
      <c r="I15" s="38"/>
      <c r="J15" s="38"/>
      <c r="K15" s="82"/>
      <c r="L15" s="10"/>
      <c r="M15" s="10"/>
      <c r="N15" s="10"/>
    </row>
    <row r="16" spans="1:14" s="80" customFormat="1" ht="17.25" customHeight="1">
      <c r="A16" s="5" t="s">
        <v>109</v>
      </c>
      <c r="B16" s="5">
        <f>SUM(B17:B18)</f>
        <v>0</v>
      </c>
      <c r="C16" s="5">
        <f t="shared" ref="C16" si="13">SUM(C17:C18)</f>
        <v>0</v>
      </c>
      <c r="D16" s="5">
        <f t="shared" ref="D16" si="14">SUM(D17:D18)</f>
        <v>0</v>
      </c>
      <c r="E16" s="5">
        <f t="shared" ref="E16" si="15">SUM(E17:E18)</f>
        <v>0</v>
      </c>
      <c r="F16" s="5">
        <f t="shared" ref="F16" si="16">SUM(F17:F18)</f>
        <v>0</v>
      </c>
      <c r="G16" s="5">
        <f t="shared" ref="G16" si="17">SUM(G17:G18)</f>
        <v>0</v>
      </c>
      <c r="H16" s="5">
        <f t="shared" ref="H16" si="18">SUM(H17:H18)</f>
        <v>0</v>
      </c>
      <c r="I16" s="5">
        <f t="shared" ref="I16" si="19">SUM(I17:I18)</f>
        <v>0</v>
      </c>
      <c r="J16" s="5">
        <f t="shared" ref="J16" si="20">SUM(J17:J18)</f>
        <v>0</v>
      </c>
      <c r="K16" s="5">
        <f t="shared" ref="K16" si="21">SUM(K17:K18)</f>
        <v>0</v>
      </c>
      <c r="L16" s="10"/>
      <c r="M16" s="10"/>
      <c r="N16" s="10"/>
    </row>
    <row r="17" spans="1:14" s="80" customFormat="1" ht="17.25" customHeight="1">
      <c r="A17" s="6" t="s">
        <v>110</v>
      </c>
      <c r="B17" s="23">
        <f>SUM(C17:E17)</f>
        <v>0</v>
      </c>
      <c r="C17" s="23"/>
      <c r="D17" s="23"/>
      <c r="E17" s="23"/>
      <c r="F17" s="23"/>
      <c r="G17" s="23"/>
      <c r="H17" s="23"/>
      <c r="I17" s="23"/>
      <c r="J17" s="23"/>
      <c r="K17" s="82"/>
      <c r="L17" s="10"/>
      <c r="M17" s="10"/>
      <c r="N17" s="10"/>
    </row>
    <row r="18" spans="1:14" s="80" customFormat="1" ht="17.25" customHeight="1">
      <c r="A18" s="38" t="s">
        <v>125</v>
      </c>
      <c r="B18" s="23">
        <f>SUM(C18:E18)</f>
        <v>0</v>
      </c>
      <c r="C18" s="23"/>
      <c r="D18" s="23"/>
      <c r="E18" s="23"/>
      <c r="F18" s="23"/>
      <c r="G18" s="23"/>
      <c r="H18" s="23"/>
      <c r="I18" s="23"/>
      <c r="J18" s="23"/>
      <c r="K18" s="82"/>
      <c r="L18" s="10"/>
      <c r="M18" s="10"/>
      <c r="N18" s="10"/>
    </row>
    <row r="19" spans="1:14" s="80" customFormat="1" ht="17.25" customHeight="1">
      <c r="A19" s="5" t="s">
        <v>111</v>
      </c>
      <c r="B19" s="5">
        <f>SUM(B20:B21)</f>
        <v>0</v>
      </c>
      <c r="C19" s="5">
        <f t="shared" ref="C19" si="22">SUM(C20:C21)</f>
        <v>0</v>
      </c>
      <c r="D19" s="5">
        <f t="shared" ref="D19" si="23">SUM(D20:D21)</f>
        <v>0</v>
      </c>
      <c r="E19" s="5">
        <f t="shared" ref="E19" si="24">SUM(E20:E21)</f>
        <v>0</v>
      </c>
      <c r="F19" s="5">
        <f t="shared" ref="F19" si="25">SUM(F20:F21)</f>
        <v>0</v>
      </c>
      <c r="G19" s="5">
        <f t="shared" ref="G19" si="26">SUM(G20:G21)</f>
        <v>0</v>
      </c>
      <c r="H19" s="5">
        <f t="shared" ref="H19" si="27">SUM(H20:H21)</f>
        <v>0</v>
      </c>
      <c r="I19" s="5">
        <f t="shared" ref="I19" si="28">SUM(I20:I21)</f>
        <v>0</v>
      </c>
      <c r="J19" s="5">
        <f t="shared" ref="J19" si="29">SUM(J20:J21)</f>
        <v>0</v>
      </c>
      <c r="K19" s="5">
        <f t="shared" ref="K19" si="30">SUM(K20:K21)</f>
        <v>0</v>
      </c>
      <c r="L19" s="10"/>
      <c r="M19" s="10"/>
      <c r="N19" s="10"/>
    </row>
    <row r="20" spans="1:14" s="80" customFormat="1" ht="17.25" customHeight="1">
      <c r="A20" s="6" t="s">
        <v>40</v>
      </c>
      <c r="B20" s="23">
        <f>SUM(C20:E20)</f>
        <v>0</v>
      </c>
      <c r="C20" s="23"/>
      <c r="D20" s="23"/>
      <c r="E20" s="23"/>
      <c r="F20" s="23"/>
      <c r="G20" s="23"/>
      <c r="H20" s="23"/>
      <c r="I20" s="23"/>
      <c r="J20" s="23"/>
      <c r="K20" s="82"/>
      <c r="L20" s="10"/>
      <c r="M20" s="10"/>
      <c r="N20" s="10"/>
    </row>
    <row r="21" spans="1:14" s="80" customFormat="1" ht="17.25" customHeight="1">
      <c r="A21" s="38" t="s">
        <v>126</v>
      </c>
      <c r="B21" s="23">
        <f>SUM(C21:E21)</f>
        <v>0</v>
      </c>
      <c r="C21" s="23"/>
      <c r="D21" s="23"/>
      <c r="E21" s="23"/>
      <c r="F21" s="23"/>
      <c r="G21" s="23"/>
      <c r="H21" s="23"/>
      <c r="I21" s="23"/>
      <c r="J21" s="23"/>
      <c r="K21" s="82"/>
      <c r="L21" s="10"/>
      <c r="M21" s="10"/>
      <c r="N21" s="10"/>
    </row>
    <row r="22" spans="1:14" s="80" customFormat="1" ht="17.25" customHeight="1">
      <c r="A22" s="5" t="s">
        <v>112</v>
      </c>
      <c r="B22" s="5">
        <f>SUM(B23:B24)</f>
        <v>0</v>
      </c>
      <c r="C22" s="5">
        <f t="shared" ref="C22" si="31">SUM(C23:C24)</f>
        <v>0</v>
      </c>
      <c r="D22" s="5">
        <f t="shared" ref="D22" si="32">SUM(D23:D24)</f>
        <v>0</v>
      </c>
      <c r="E22" s="5">
        <f t="shared" ref="E22" si="33">SUM(E23:E24)</f>
        <v>0</v>
      </c>
      <c r="F22" s="5">
        <f t="shared" ref="F22" si="34">SUM(F23:F24)</f>
        <v>0</v>
      </c>
      <c r="G22" s="5">
        <f t="shared" ref="G22" si="35">SUM(G23:G24)</f>
        <v>0</v>
      </c>
      <c r="H22" s="5">
        <f t="shared" ref="H22" si="36">SUM(H23:H24)</f>
        <v>0</v>
      </c>
      <c r="I22" s="5">
        <f t="shared" ref="I22" si="37">SUM(I23:I24)</f>
        <v>0</v>
      </c>
      <c r="J22" s="5">
        <f t="shared" ref="J22" si="38">SUM(J23:J24)</f>
        <v>0</v>
      </c>
      <c r="K22" s="5">
        <f t="shared" ref="K22" si="39">SUM(K23:K24)</f>
        <v>0</v>
      </c>
      <c r="L22" s="10"/>
      <c r="M22" s="10"/>
      <c r="N22" s="10"/>
    </row>
    <row r="23" spans="1:14" s="83" customFormat="1" ht="17.25" customHeight="1">
      <c r="A23" s="6" t="s">
        <v>41</v>
      </c>
      <c r="B23" s="23">
        <f>SUM(C23:E23)</f>
        <v>0</v>
      </c>
      <c r="C23" s="23"/>
      <c r="D23" s="23"/>
      <c r="E23" s="23"/>
      <c r="F23" s="23"/>
      <c r="G23" s="23"/>
      <c r="H23" s="23"/>
      <c r="I23" s="23"/>
      <c r="J23" s="23"/>
      <c r="K23" s="38"/>
      <c r="L23" s="10"/>
      <c r="M23" s="10"/>
      <c r="N23" s="10"/>
    </row>
    <row r="24" spans="1:14" s="80" customFormat="1" ht="17.25" customHeight="1">
      <c r="A24" s="38" t="s">
        <v>127</v>
      </c>
      <c r="B24" s="23">
        <f>SUM(C24:E24)</f>
        <v>0</v>
      </c>
      <c r="C24" s="23"/>
      <c r="D24" s="23"/>
      <c r="E24" s="23"/>
      <c r="F24" s="23"/>
      <c r="G24" s="23"/>
      <c r="H24" s="23"/>
      <c r="I24" s="23"/>
      <c r="J24" s="23"/>
      <c r="K24" s="82"/>
      <c r="L24" s="10"/>
      <c r="M24" s="10"/>
      <c r="N24" s="10"/>
    </row>
    <row r="25" spans="1:14" s="80" customFormat="1" ht="17.25" customHeight="1">
      <c r="A25" s="5" t="s">
        <v>113</v>
      </c>
      <c r="B25" s="5">
        <f>SUM(B26:B27)</f>
        <v>0</v>
      </c>
      <c r="C25" s="5">
        <f t="shared" ref="C25" si="40">SUM(C26:C27)</f>
        <v>0</v>
      </c>
      <c r="D25" s="5">
        <f t="shared" ref="D25" si="41">SUM(D26:D27)</f>
        <v>0</v>
      </c>
      <c r="E25" s="5">
        <f t="shared" ref="E25" si="42">SUM(E26:E27)</f>
        <v>0</v>
      </c>
      <c r="F25" s="5">
        <f t="shared" ref="F25" si="43">SUM(F26:F27)</f>
        <v>0</v>
      </c>
      <c r="G25" s="5">
        <f t="shared" ref="G25" si="44">SUM(G26:G27)</f>
        <v>0</v>
      </c>
      <c r="H25" s="5">
        <f t="shared" ref="H25" si="45">SUM(H26:H27)</f>
        <v>0</v>
      </c>
      <c r="I25" s="5">
        <f t="shared" ref="I25" si="46">SUM(I26:I27)</f>
        <v>0</v>
      </c>
      <c r="J25" s="5">
        <f t="shared" ref="J25" si="47">SUM(J26:J27)</f>
        <v>0</v>
      </c>
      <c r="K25" s="5">
        <f t="shared" ref="K25" si="48">SUM(K26:K27)</f>
        <v>0</v>
      </c>
      <c r="L25" s="10"/>
      <c r="M25" s="10"/>
      <c r="N25" s="10"/>
    </row>
    <row r="26" spans="1:14" s="83" customFormat="1" ht="17.25" customHeight="1">
      <c r="A26" s="6" t="s">
        <v>114</v>
      </c>
      <c r="B26" s="23">
        <f>SUM(C26:E26)</f>
        <v>0</v>
      </c>
      <c r="C26" s="23"/>
      <c r="D26" s="23"/>
      <c r="E26" s="23"/>
      <c r="F26" s="23"/>
      <c r="G26" s="23"/>
      <c r="H26" s="23"/>
      <c r="I26" s="23"/>
      <c r="J26" s="23"/>
      <c r="K26" s="82"/>
      <c r="L26" s="10"/>
      <c r="M26" s="10"/>
      <c r="N26" s="10"/>
    </row>
    <row r="27" spans="1:14" s="83" customFormat="1" ht="17.25" customHeight="1">
      <c r="A27" s="38" t="s">
        <v>76</v>
      </c>
      <c r="B27" s="23">
        <f>SUM(C27:E27)</f>
        <v>0</v>
      </c>
      <c r="C27" s="23"/>
      <c r="D27" s="23"/>
      <c r="E27" s="23"/>
      <c r="F27" s="23"/>
      <c r="G27" s="23"/>
      <c r="H27" s="23"/>
      <c r="I27" s="23"/>
      <c r="J27" s="23"/>
      <c r="K27" s="82"/>
      <c r="L27" s="10"/>
      <c r="M27" s="10"/>
      <c r="N27" s="10"/>
    </row>
    <row r="28" spans="1:14" ht="17.25" customHeight="1">
      <c r="A28" s="5" t="s">
        <v>78</v>
      </c>
      <c r="B28" s="5">
        <f>SUM(B29:B30)</f>
        <v>0</v>
      </c>
      <c r="C28" s="5">
        <f t="shared" ref="C28" si="49">SUM(C29:C30)</f>
        <v>0</v>
      </c>
      <c r="D28" s="5">
        <f t="shared" ref="D28" si="50">SUM(D29:D30)</f>
        <v>0</v>
      </c>
      <c r="E28" s="5">
        <f t="shared" ref="E28" si="51">SUM(E29:E30)</f>
        <v>0</v>
      </c>
      <c r="F28" s="5">
        <f t="shared" ref="F28" si="52">SUM(F29:F30)</f>
        <v>0</v>
      </c>
      <c r="G28" s="5">
        <f t="shared" ref="G28" si="53">SUM(G29:G30)</f>
        <v>0</v>
      </c>
      <c r="H28" s="5">
        <f t="shared" ref="H28" si="54">SUM(H29:H30)</f>
        <v>0</v>
      </c>
      <c r="I28" s="5">
        <f t="shared" ref="I28" si="55">SUM(I29:I30)</f>
        <v>0</v>
      </c>
      <c r="J28" s="5">
        <f t="shared" ref="J28" si="56">SUM(J29:J30)</f>
        <v>0</v>
      </c>
      <c r="K28" s="5">
        <f t="shared" ref="K28" si="57">SUM(K29:K30)</f>
        <v>0</v>
      </c>
    </row>
    <row r="29" spans="1:14" ht="17.25" customHeight="1">
      <c r="A29" s="6" t="s">
        <v>77</v>
      </c>
      <c r="B29" s="23">
        <f>SUM(C29:E29)</f>
        <v>0</v>
      </c>
      <c r="C29" s="23"/>
      <c r="D29" s="23"/>
      <c r="E29" s="23"/>
      <c r="F29" s="23"/>
      <c r="G29" s="23"/>
      <c r="H29" s="23"/>
      <c r="I29" s="23"/>
      <c r="J29" s="23"/>
      <c r="K29" s="95"/>
    </row>
    <row r="30" spans="1:14" ht="17.25" customHeight="1">
      <c r="A30" s="38" t="s">
        <v>79</v>
      </c>
      <c r="B30" s="23">
        <f>SUM(C30:E30)</f>
        <v>0</v>
      </c>
      <c r="C30" s="23"/>
      <c r="D30" s="23"/>
      <c r="E30" s="23"/>
      <c r="F30" s="23"/>
      <c r="G30" s="23"/>
      <c r="H30" s="23"/>
      <c r="I30" s="23"/>
      <c r="J30" s="23"/>
      <c r="K30" s="95"/>
    </row>
    <row r="31" spans="1:14" ht="17.25" customHeight="1">
      <c r="A31" s="5" t="s">
        <v>202</v>
      </c>
      <c r="B31" s="5">
        <f>B32</f>
        <v>0</v>
      </c>
      <c r="C31" s="5">
        <f t="shared" ref="C31:K31" si="58">C32</f>
        <v>0</v>
      </c>
      <c r="D31" s="5">
        <f t="shared" si="58"/>
        <v>0</v>
      </c>
      <c r="E31" s="5">
        <f t="shared" si="58"/>
        <v>0</v>
      </c>
      <c r="F31" s="5">
        <f t="shared" si="58"/>
        <v>0</v>
      </c>
      <c r="G31" s="5">
        <f t="shared" si="58"/>
        <v>0</v>
      </c>
      <c r="H31" s="5">
        <f t="shared" si="58"/>
        <v>0</v>
      </c>
      <c r="I31" s="5">
        <f t="shared" si="58"/>
        <v>0</v>
      </c>
      <c r="J31" s="5">
        <f t="shared" si="58"/>
        <v>0</v>
      </c>
      <c r="K31" s="5">
        <f t="shared" si="58"/>
        <v>0</v>
      </c>
    </row>
    <row r="32" spans="1:14" ht="17.25" customHeight="1">
      <c r="A32" s="134" t="s">
        <v>201</v>
      </c>
      <c r="B32" s="23">
        <f>SUM(C32:E32)</f>
        <v>0</v>
      </c>
      <c r="C32" s="23"/>
      <c r="D32" s="23"/>
      <c r="E32" s="23"/>
      <c r="F32" s="23"/>
      <c r="G32" s="23"/>
      <c r="H32" s="23"/>
      <c r="I32" s="23"/>
      <c r="J32" s="23"/>
      <c r="K32" s="95"/>
    </row>
    <row r="33" spans="1:11" ht="17.25" customHeight="1">
      <c r="A33" s="5" t="s">
        <v>150</v>
      </c>
      <c r="B33" s="5">
        <f>SUM(B34:B35)</f>
        <v>0</v>
      </c>
      <c r="C33" s="5">
        <f t="shared" ref="C33" si="59">SUM(C34:C35)</f>
        <v>0</v>
      </c>
      <c r="D33" s="5">
        <f t="shared" ref="D33" si="60">SUM(D34:D35)</f>
        <v>0</v>
      </c>
      <c r="E33" s="5">
        <f t="shared" ref="E33" si="61">SUM(E34:E35)</f>
        <v>0</v>
      </c>
      <c r="F33" s="5">
        <f t="shared" ref="F33" si="62">SUM(F34:F35)</f>
        <v>0</v>
      </c>
      <c r="G33" s="5">
        <f t="shared" ref="G33" si="63">SUM(G34:G35)</f>
        <v>0</v>
      </c>
      <c r="H33" s="5">
        <f t="shared" ref="H33" si="64">SUM(H34:H35)</f>
        <v>0</v>
      </c>
      <c r="I33" s="5">
        <f t="shared" ref="I33" si="65">SUM(I34:I35)</f>
        <v>0</v>
      </c>
      <c r="J33" s="5">
        <f t="shared" ref="J33" si="66">SUM(J34:J35)</f>
        <v>0</v>
      </c>
      <c r="K33" s="5">
        <f t="shared" ref="K33" si="67">SUM(K34:K35)</f>
        <v>0</v>
      </c>
    </row>
    <row r="34" spans="1:11" ht="17.25" customHeight="1">
      <c r="A34" s="6" t="s">
        <v>43</v>
      </c>
      <c r="B34" s="23">
        <f>SUM(C34:E34)</f>
        <v>0</v>
      </c>
      <c r="C34" s="23"/>
      <c r="D34" s="23"/>
      <c r="E34" s="23"/>
      <c r="F34" s="23"/>
      <c r="G34" s="23"/>
      <c r="H34" s="23"/>
      <c r="I34" s="23"/>
      <c r="J34" s="23"/>
      <c r="K34" s="23"/>
    </row>
    <row r="35" spans="1:11" ht="17.25" customHeight="1">
      <c r="A35" s="38" t="s">
        <v>81</v>
      </c>
      <c r="B35" s="23">
        <f>SUM(C35:E35)</f>
        <v>0</v>
      </c>
      <c r="C35" s="23"/>
      <c r="D35" s="23"/>
      <c r="E35" s="23"/>
      <c r="F35" s="23"/>
      <c r="G35" s="23"/>
      <c r="H35" s="23"/>
      <c r="I35" s="23"/>
      <c r="J35" s="23"/>
      <c r="K35" s="95"/>
    </row>
    <row r="36" spans="1:11" ht="17.25" customHeight="1">
      <c r="A36" s="5" t="s">
        <v>151</v>
      </c>
      <c r="B36" s="5">
        <f>SUM(B37:B38)</f>
        <v>0</v>
      </c>
      <c r="C36" s="5">
        <f t="shared" ref="C36" si="68">SUM(C37:C38)</f>
        <v>0</v>
      </c>
      <c r="D36" s="5">
        <f t="shared" ref="D36" si="69">SUM(D37:D38)</f>
        <v>0</v>
      </c>
      <c r="E36" s="5">
        <f t="shared" ref="E36" si="70">SUM(E37:E38)</f>
        <v>0</v>
      </c>
      <c r="F36" s="5">
        <f t="shared" ref="F36" si="71">SUM(F37:F38)</f>
        <v>0</v>
      </c>
      <c r="G36" s="5">
        <f t="shared" ref="G36" si="72">SUM(G37:G38)</f>
        <v>0</v>
      </c>
      <c r="H36" s="5">
        <f t="shared" ref="H36" si="73">SUM(H37:H38)</f>
        <v>0</v>
      </c>
      <c r="I36" s="5">
        <f t="shared" ref="I36" si="74">SUM(I37:I38)</f>
        <v>0</v>
      </c>
      <c r="J36" s="5">
        <f t="shared" ref="J36" si="75">SUM(J37:J38)</f>
        <v>0</v>
      </c>
      <c r="K36" s="5">
        <f t="shared" ref="K36" si="76">SUM(K37:K38)</f>
        <v>0</v>
      </c>
    </row>
    <row r="37" spans="1:11" ht="17.25" customHeight="1">
      <c r="A37" s="6" t="s">
        <v>63</v>
      </c>
      <c r="B37" s="23">
        <f>SUM(C37:E37)</f>
        <v>0</v>
      </c>
      <c r="C37" s="23"/>
      <c r="D37" s="23"/>
      <c r="E37" s="23"/>
      <c r="F37" s="23"/>
      <c r="G37" s="23"/>
      <c r="H37" s="23"/>
      <c r="I37" s="23"/>
      <c r="J37" s="23"/>
      <c r="K37" s="95"/>
    </row>
    <row r="38" spans="1:11" ht="17.25" customHeight="1">
      <c r="A38" s="38" t="s">
        <v>82</v>
      </c>
      <c r="B38" s="23">
        <f>SUM(C38:E38)</f>
        <v>0</v>
      </c>
      <c r="C38" s="23"/>
      <c r="D38" s="23"/>
      <c r="E38" s="23"/>
      <c r="F38" s="23"/>
      <c r="G38" s="23"/>
      <c r="H38" s="23"/>
      <c r="I38" s="23"/>
      <c r="J38" s="23"/>
      <c r="K38" s="95"/>
    </row>
    <row r="39" spans="1:11" ht="17.25" customHeight="1">
      <c r="A39" s="5" t="s">
        <v>116</v>
      </c>
      <c r="B39" s="5">
        <f>SUM(B40:B41)</f>
        <v>0</v>
      </c>
      <c r="C39" s="5">
        <f t="shared" ref="C39" si="77">SUM(C40:C41)</f>
        <v>0</v>
      </c>
      <c r="D39" s="5">
        <f t="shared" ref="D39" si="78">SUM(D40:D41)</f>
        <v>0</v>
      </c>
      <c r="E39" s="5">
        <f t="shared" ref="E39" si="79">SUM(E40:E41)</f>
        <v>0</v>
      </c>
      <c r="F39" s="5">
        <f t="shared" ref="F39" si="80">SUM(F40:F41)</f>
        <v>0</v>
      </c>
      <c r="G39" s="5">
        <f t="shared" ref="G39" si="81">SUM(G40:G41)</f>
        <v>0</v>
      </c>
      <c r="H39" s="5">
        <f t="shared" ref="H39" si="82">SUM(H40:H41)</f>
        <v>0</v>
      </c>
      <c r="I39" s="5">
        <f t="shared" ref="I39" si="83">SUM(I40:I41)</f>
        <v>0</v>
      </c>
      <c r="J39" s="5">
        <f t="shared" ref="J39" si="84">SUM(J40:J41)</f>
        <v>0</v>
      </c>
      <c r="K39" s="5">
        <f t="shared" ref="K39" si="85">SUM(K40:K41)</f>
        <v>0</v>
      </c>
    </row>
    <row r="40" spans="1:11" ht="17.25" customHeight="1">
      <c r="A40" s="32" t="s">
        <v>115</v>
      </c>
      <c r="B40" s="23">
        <f>SUM(C40:E40)</f>
        <v>0</v>
      </c>
      <c r="C40" s="23"/>
      <c r="D40" s="23"/>
      <c r="E40" s="23"/>
      <c r="F40" s="23"/>
      <c r="G40" s="23"/>
      <c r="H40" s="23"/>
      <c r="I40" s="23"/>
      <c r="J40" s="23"/>
      <c r="K40" s="95"/>
    </row>
    <row r="41" spans="1:11" ht="17.25" customHeight="1">
      <c r="A41" s="38" t="s">
        <v>121</v>
      </c>
      <c r="B41" s="23">
        <f>SUM(C41:E41)</f>
        <v>0</v>
      </c>
      <c r="C41" s="23"/>
      <c r="D41" s="23"/>
      <c r="E41" s="23"/>
      <c r="F41" s="23"/>
      <c r="G41" s="23"/>
      <c r="H41" s="23"/>
      <c r="I41" s="23"/>
      <c r="J41" s="23"/>
      <c r="K41" s="95"/>
    </row>
    <row r="42" spans="1:11" ht="17.25" customHeight="1">
      <c r="A42" s="5" t="s">
        <v>83</v>
      </c>
      <c r="B42" s="5">
        <f>SUM(B43:B44)</f>
        <v>0</v>
      </c>
      <c r="C42" s="5">
        <f t="shared" ref="C42" si="86">SUM(C43:C44)</f>
        <v>0</v>
      </c>
      <c r="D42" s="5">
        <f t="shared" ref="D42" si="87">SUM(D43:D44)</f>
        <v>0</v>
      </c>
      <c r="E42" s="5">
        <f t="shared" ref="E42" si="88">SUM(E43:E44)</f>
        <v>0</v>
      </c>
      <c r="F42" s="5">
        <f t="shared" ref="F42" si="89">SUM(F43:F44)</f>
        <v>0</v>
      </c>
      <c r="G42" s="5">
        <f t="shared" ref="G42" si="90">SUM(G43:G44)</f>
        <v>0</v>
      </c>
      <c r="H42" s="5">
        <f t="shared" ref="H42" si="91">SUM(H43:H44)</f>
        <v>0</v>
      </c>
      <c r="I42" s="5">
        <f t="shared" ref="I42" si="92">SUM(I43:I44)</f>
        <v>0</v>
      </c>
      <c r="J42" s="5">
        <f t="shared" ref="J42" si="93">SUM(J43:J44)</f>
        <v>0</v>
      </c>
      <c r="K42" s="5">
        <f t="shared" ref="K42" si="94">SUM(K43:K44)</f>
        <v>0</v>
      </c>
    </row>
    <row r="43" spans="1:11" ht="17.25" customHeight="1">
      <c r="A43" s="6" t="s">
        <v>46</v>
      </c>
      <c r="B43" s="23">
        <f>SUM(C43:E43)</f>
        <v>0</v>
      </c>
      <c r="C43" s="23"/>
      <c r="D43" s="23"/>
      <c r="E43" s="23"/>
      <c r="F43" s="23"/>
      <c r="G43" s="23"/>
      <c r="H43" s="23"/>
      <c r="I43" s="23"/>
      <c r="J43" s="23"/>
      <c r="K43" s="95"/>
    </row>
    <row r="44" spans="1:11" ht="17.25" customHeight="1">
      <c r="A44" s="38" t="s">
        <v>84</v>
      </c>
      <c r="B44" s="23">
        <f>SUM(C44:E44)</f>
        <v>0</v>
      </c>
      <c r="C44" s="95"/>
      <c r="D44" s="95"/>
      <c r="E44" s="95"/>
      <c r="F44" s="95"/>
      <c r="G44" s="95"/>
      <c r="H44" s="95"/>
      <c r="I44" s="95"/>
      <c r="J44" s="95"/>
      <c r="K44" s="95"/>
    </row>
    <row r="45" spans="1:11" ht="17.25" customHeight="1">
      <c r="A45" s="5" t="s">
        <v>85</v>
      </c>
      <c r="B45" s="5">
        <f>SUM(B46:B47)</f>
        <v>0</v>
      </c>
      <c r="C45" s="5">
        <f t="shared" ref="C45" si="95">SUM(C46:C47)</f>
        <v>0</v>
      </c>
      <c r="D45" s="5">
        <f t="shared" ref="D45" si="96">SUM(D46:D47)</f>
        <v>0</v>
      </c>
      <c r="E45" s="5">
        <f t="shared" ref="E45" si="97">SUM(E46:E47)</f>
        <v>0</v>
      </c>
      <c r="F45" s="5">
        <f t="shared" ref="F45" si="98">SUM(F46:F47)</f>
        <v>0</v>
      </c>
      <c r="G45" s="5">
        <f t="shared" ref="G45" si="99">SUM(G46:G47)</f>
        <v>0</v>
      </c>
      <c r="H45" s="5">
        <f t="shared" ref="H45" si="100">SUM(H46:H47)</f>
        <v>0</v>
      </c>
      <c r="I45" s="5">
        <f t="shared" ref="I45" si="101">SUM(I46:I47)</f>
        <v>0</v>
      </c>
      <c r="J45" s="5">
        <f t="shared" ref="J45" si="102">SUM(J46:J47)</f>
        <v>0</v>
      </c>
      <c r="K45" s="5">
        <f t="shared" ref="K45" si="103">SUM(K46:K47)</f>
        <v>0</v>
      </c>
    </row>
    <row r="46" spans="1:11" ht="17.25" customHeight="1">
      <c r="A46" s="7" t="s">
        <v>48</v>
      </c>
      <c r="B46" s="23">
        <f>SUM(C46:E46)</f>
        <v>0</v>
      </c>
      <c r="C46" s="23"/>
      <c r="D46" s="23"/>
      <c r="E46" s="23"/>
      <c r="F46" s="23"/>
      <c r="G46" s="23"/>
      <c r="H46" s="23"/>
      <c r="I46" s="23"/>
      <c r="J46" s="23"/>
      <c r="K46" s="95"/>
    </row>
    <row r="47" spans="1:11" ht="17.25" customHeight="1">
      <c r="A47" s="38" t="s">
        <v>86</v>
      </c>
      <c r="B47" s="23">
        <f>SUM(C47:E47)</f>
        <v>0</v>
      </c>
      <c r="C47" s="23"/>
      <c r="D47" s="23"/>
      <c r="E47" s="23"/>
      <c r="F47" s="23"/>
      <c r="G47" s="23"/>
      <c r="H47" s="23"/>
      <c r="I47" s="23"/>
      <c r="J47" s="23"/>
      <c r="K47" s="95"/>
    </row>
    <row r="48" spans="1:11" ht="17.25" customHeight="1">
      <c r="A48" s="5" t="s">
        <v>118</v>
      </c>
      <c r="B48" s="5">
        <f>SUM(B49:B50)</f>
        <v>0</v>
      </c>
      <c r="C48" s="5">
        <f t="shared" ref="C48" si="104">SUM(C49:C50)</f>
        <v>0</v>
      </c>
      <c r="D48" s="5">
        <f t="shared" ref="D48" si="105">SUM(D49:D50)</f>
        <v>0</v>
      </c>
      <c r="E48" s="5">
        <f t="shared" ref="E48" si="106">SUM(E49:E50)</f>
        <v>0</v>
      </c>
      <c r="F48" s="5">
        <f t="shared" ref="F48" si="107">SUM(F49:F50)</f>
        <v>0</v>
      </c>
      <c r="G48" s="5">
        <f t="shared" ref="G48" si="108">SUM(G49:G50)</f>
        <v>0</v>
      </c>
      <c r="H48" s="5">
        <f t="shared" ref="H48" si="109">SUM(H49:H50)</f>
        <v>0</v>
      </c>
      <c r="I48" s="5">
        <f t="shared" ref="I48" si="110">SUM(I49:I50)</f>
        <v>0</v>
      </c>
      <c r="J48" s="5">
        <f t="shared" ref="J48" si="111">SUM(J49:J50)</f>
        <v>0</v>
      </c>
      <c r="K48" s="5">
        <f t="shared" ref="K48" si="112">SUM(K49:K50)</f>
        <v>0</v>
      </c>
    </row>
    <row r="49" spans="1:11" ht="17.25" customHeight="1">
      <c r="A49" s="6" t="s">
        <v>117</v>
      </c>
      <c r="B49" s="23">
        <f>SUM(C49:E49)</f>
        <v>0</v>
      </c>
      <c r="C49" s="23"/>
      <c r="D49" s="23"/>
      <c r="E49" s="23"/>
      <c r="F49" s="23"/>
      <c r="G49" s="23"/>
      <c r="H49" s="23"/>
      <c r="I49" s="23"/>
      <c r="J49" s="23"/>
      <c r="K49" s="95"/>
    </row>
    <row r="50" spans="1:11" ht="17.25" customHeight="1">
      <c r="A50" s="38" t="s">
        <v>87</v>
      </c>
      <c r="B50" s="23">
        <f>SUM(C50:E50)</f>
        <v>0</v>
      </c>
      <c r="C50" s="23"/>
      <c r="D50" s="23"/>
      <c r="E50" s="23"/>
      <c r="F50" s="23"/>
      <c r="G50" s="23"/>
      <c r="H50" s="23"/>
      <c r="I50" s="23"/>
      <c r="J50" s="23"/>
      <c r="K50" s="95"/>
    </row>
    <row r="51" spans="1:11" ht="17.25" customHeight="1">
      <c r="A51" s="5" t="s">
        <v>88</v>
      </c>
      <c r="B51" s="5">
        <f>SUM(B52:B53)</f>
        <v>0</v>
      </c>
      <c r="C51" s="5">
        <f t="shared" ref="C51" si="113">SUM(C52:C53)</f>
        <v>0</v>
      </c>
      <c r="D51" s="5">
        <f t="shared" ref="D51" si="114">SUM(D52:D53)</f>
        <v>0</v>
      </c>
      <c r="E51" s="5">
        <f t="shared" ref="E51" si="115">SUM(E52:E53)</f>
        <v>0</v>
      </c>
      <c r="F51" s="5">
        <f t="shared" ref="F51" si="116">SUM(F52:F53)</f>
        <v>0</v>
      </c>
      <c r="G51" s="5">
        <f t="shared" ref="G51" si="117">SUM(G52:G53)</f>
        <v>0</v>
      </c>
      <c r="H51" s="5">
        <f t="shared" ref="H51" si="118">SUM(H52:H53)</f>
        <v>0</v>
      </c>
      <c r="I51" s="5">
        <f t="shared" ref="I51" si="119">SUM(I52:I53)</f>
        <v>0</v>
      </c>
      <c r="J51" s="5">
        <f t="shared" ref="J51" si="120">SUM(J52:J53)</f>
        <v>0</v>
      </c>
      <c r="K51" s="5">
        <f t="shared" ref="K51" si="121">SUM(K52:K53)</f>
        <v>0</v>
      </c>
    </row>
    <row r="52" spans="1:11" ht="17.25" customHeight="1">
      <c r="A52" s="6" t="s">
        <v>52</v>
      </c>
      <c r="B52" s="23">
        <f>SUM(C52:E52)</f>
        <v>0</v>
      </c>
      <c r="C52" s="23"/>
      <c r="D52" s="23"/>
      <c r="E52" s="23"/>
      <c r="F52" s="23"/>
      <c r="G52" s="23"/>
      <c r="H52" s="23"/>
      <c r="I52" s="23"/>
      <c r="J52" s="23"/>
      <c r="K52" s="95"/>
    </row>
    <row r="53" spans="1:11" ht="17.25" customHeight="1">
      <c r="A53" s="38" t="s">
        <v>89</v>
      </c>
      <c r="B53" s="23">
        <f>SUM(C53:E53)</f>
        <v>0</v>
      </c>
      <c r="C53" s="95"/>
      <c r="D53" s="95"/>
      <c r="E53" s="95"/>
      <c r="F53" s="95"/>
      <c r="G53" s="95"/>
      <c r="H53" s="95"/>
      <c r="I53" s="95"/>
      <c r="J53" s="95"/>
      <c r="K53" s="95"/>
    </row>
    <row r="54" spans="1:11" ht="17.25" customHeight="1">
      <c r="A54" s="5" t="s">
        <v>90</v>
      </c>
      <c r="B54" s="5">
        <f>SUM(B55:B56)</f>
        <v>0</v>
      </c>
      <c r="C54" s="5">
        <f t="shared" ref="C54" si="122">SUM(C55:C56)</f>
        <v>0</v>
      </c>
      <c r="D54" s="5">
        <f t="shared" ref="D54" si="123">SUM(D55:D56)</f>
        <v>0</v>
      </c>
      <c r="E54" s="5">
        <f t="shared" ref="E54" si="124">SUM(E55:E56)</f>
        <v>0</v>
      </c>
      <c r="F54" s="5">
        <f t="shared" ref="F54" si="125">SUM(F55:F56)</f>
        <v>0</v>
      </c>
      <c r="G54" s="5">
        <f t="shared" ref="G54" si="126">SUM(G55:G56)</f>
        <v>0</v>
      </c>
      <c r="H54" s="5">
        <f t="shared" ref="H54" si="127">SUM(H55:H56)</f>
        <v>0</v>
      </c>
      <c r="I54" s="5">
        <f t="shared" ref="I54" si="128">SUM(I55:I56)</f>
        <v>0</v>
      </c>
      <c r="J54" s="5">
        <f t="shared" ref="J54" si="129">SUM(J55:J56)</f>
        <v>0</v>
      </c>
      <c r="K54" s="5">
        <f t="shared" ref="K54" si="130">SUM(K55:K56)</f>
        <v>0</v>
      </c>
    </row>
    <row r="55" spans="1:11" ht="17.25" customHeight="1">
      <c r="A55" s="6" t="s">
        <v>54</v>
      </c>
      <c r="B55" s="23">
        <f>SUM(C55:E55)</f>
        <v>0</v>
      </c>
      <c r="C55" s="23"/>
      <c r="D55" s="23"/>
      <c r="E55" s="23"/>
      <c r="F55" s="23"/>
      <c r="G55" s="23"/>
      <c r="H55" s="23"/>
      <c r="I55" s="23"/>
      <c r="J55" s="23"/>
      <c r="K55" s="95"/>
    </row>
    <row r="56" spans="1:11" ht="17.25" customHeight="1">
      <c r="A56" s="38" t="s">
        <v>91</v>
      </c>
      <c r="B56" s="23">
        <f>SUM(C56:E56)</f>
        <v>0</v>
      </c>
      <c r="C56" s="23"/>
      <c r="D56" s="23"/>
      <c r="E56" s="23"/>
      <c r="F56" s="23"/>
      <c r="G56" s="23"/>
      <c r="H56" s="23"/>
      <c r="I56" s="23"/>
      <c r="J56" s="23"/>
      <c r="K56" s="95"/>
    </row>
    <row r="57" spans="1:11" ht="17.25" customHeight="1">
      <c r="A57" s="5" t="s">
        <v>92</v>
      </c>
      <c r="B57" s="5">
        <f>B58</f>
        <v>1</v>
      </c>
      <c r="C57" s="5">
        <f t="shared" ref="C57:K57" si="131">C58</f>
        <v>0</v>
      </c>
      <c r="D57" s="5">
        <f t="shared" si="131"/>
        <v>1</v>
      </c>
      <c r="E57" s="5">
        <f t="shared" si="131"/>
        <v>0</v>
      </c>
      <c r="F57" s="5">
        <f t="shared" si="131"/>
        <v>0</v>
      </c>
      <c r="G57" s="5">
        <f t="shared" si="131"/>
        <v>0</v>
      </c>
      <c r="H57" s="5">
        <f t="shared" si="131"/>
        <v>0</v>
      </c>
      <c r="I57" s="5">
        <f t="shared" si="131"/>
        <v>0</v>
      </c>
      <c r="J57" s="5">
        <f t="shared" si="131"/>
        <v>1</v>
      </c>
      <c r="K57" s="5">
        <f t="shared" si="131"/>
        <v>0</v>
      </c>
    </row>
    <row r="58" spans="1:11" ht="17.25" customHeight="1">
      <c r="A58" s="6" t="s">
        <v>56</v>
      </c>
      <c r="B58" s="95">
        <f>SUM(C58:E58)</f>
        <v>1</v>
      </c>
      <c r="C58" s="95"/>
      <c r="D58" s="95">
        <v>1</v>
      </c>
      <c r="E58" s="95"/>
      <c r="F58" s="95"/>
      <c r="G58" s="95"/>
      <c r="H58" s="95"/>
      <c r="I58" s="95"/>
      <c r="J58" s="95">
        <v>1</v>
      </c>
      <c r="K58" s="95"/>
    </row>
  </sheetData>
  <mergeCells count="7">
    <mergeCell ref="A3:K3"/>
    <mergeCell ref="A2:K2"/>
    <mergeCell ref="C5:E5"/>
    <mergeCell ref="F5:J5"/>
    <mergeCell ref="A5:A6"/>
    <mergeCell ref="B5:B6"/>
    <mergeCell ref="K5:K6"/>
  </mergeCells>
  <phoneticPr fontId="4" type="noConversion"/>
  <printOptions horizontalCentered="1"/>
  <pageMargins left="0.78740157480314965" right="0.78740157480314965" top="0.56000000000000005" bottom="0.54" header="0.51181102362204722" footer="0.51181102362204722"/>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dimension ref="A1:N28"/>
  <sheetViews>
    <sheetView view="pageBreakPreview" zoomScale="85" zoomScaleNormal="80" zoomScaleSheetLayoutView="85" workbookViewId="0">
      <pane ySplit="5" topLeftCell="A6" activePane="bottomLeft" state="frozen"/>
      <selection pane="bottomLeft" activeCell="A2" sqref="A2:M2"/>
    </sheetView>
  </sheetViews>
  <sheetFormatPr defaultRowHeight="12"/>
  <cols>
    <col min="1" max="1" width="4.44140625" style="84" customWidth="1"/>
    <col min="2" max="2" width="5.33203125" style="84" customWidth="1"/>
    <col min="3" max="3" width="5.88671875" style="85" customWidth="1"/>
    <col min="4" max="4" width="28.21875" style="86" customWidth="1"/>
    <col min="5" max="5" width="7.21875" style="85" customWidth="1"/>
    <col min="6" max="6" width="9.5546875" style="85" customWidth="1"/>
    <col min="7" max="7" width="9.21875" style="85" customWidth="1"/>
    <col min="8" max="8" width="47.6640625" style="87" customWidth="1"/>
    <col min="9" max="9" width="9.5546875" style="85" customWidth="1"/>
    <col min="10" max="10" width="9.6640625" style="85" customWidth="1"/>
    <col min="11" max="11" width="9.33203125" style="85" customWidth="1"/>
    <col min="12" max="12" width="8.88671875" style="85"/>
    <col min="13" max="13" width="8.44140625" style="85" customWidth="1"/>
    <col min="14" max="16384" width="8.88671875" style="85"/>
  </cols>
  <sheetData>
    <row r="1" spans="1:14" ht="10.5" customHeight="1"/>
    <row r="2" spans="1:14" s="92" customFormat="1" ht="24.75" customHeight="1">
      <c r="A2" s="521" t="s">
        <v>420</v>
      </c>
      <c r="B2" s="521"/>
      <c r="C2" s="521"/>
      <c r="D2" s="521"/>
      <c r="E2" s="521"/>
      <c r="F2" s="521"/>
      <c r="G2" s="521"/>
      <c r="H2" s="521"/>
      <c r="I2" s="521"/>
      <c r="J2" s="521"/>
      <c r="K2" s="521"/>
      <c r="L2" s="521"/>
      <c r="M2" s="521"/>
    </row>
    <row r="3" spans="1:14" s="93" customFormat="1">
      <c r="A3" s="88"/>
      <c r="B3" s="90"/>
      <c r="C3" s="89"/>
      <c r="D3" s="90"/>
      <c r="E3" s="89"/>
      <c r="F3" s="89"/>
      <c r="G3" s="525" t="s">
        <v>414</v>
      </c>
      <c r="H3" s="525"/>
      <c r="I3" s="85"/>
      <c r="J3" s="89"/>
      <c r="K3" s="89"/>
      <c r="L3" s="89"/>
      <c r="M3" s="89"/>
    </row>
    <row r="4" spans="1:14" s="93" customFormat="1" ht="12" customHeight="1">
      <c r="A4" s="88"/>
      <c r="B4" s="90"/>
      <c r="C4" s="89"/>
      <c r="D4" s="88"/>
      <c r="E4" s="89"/>
      <c r="F4" s="89"/>
      <c r="G4" s="89"/>
      <c r="H4" s="91"/>
      <c r="I4" s="85"/>
      <c r="J4" s="89"/>
      <c r="K4" s="89"/>
      <c r="L4" s="89"/>
      <c r="M4" s="85"/>
    </row>
    <row r="5" spans="1:14" s="111" customFormat="1" ht="34.5" customHeight="1">
      <c r="A5" s="522" t="s">
        <v>17</v>
      </c>
      <c r="B5" s="523"/>
      <c r="C5" s="524"/>
      <c r="D5" s="274" t="s">
        <v>173</v>
      </c>
      <c r="E5" s="275" t="s">
        <v>174</v>
      </c>
      <c r="F5" s="275" t="s">
        <v>175</v>
      </c>
      <c r="G5" s="275" t="s">
        <v>176</v>
      </c>
      <c r="H5" s="275" t="s">
        <v>177</v>
      </c>
      <c r="I5" s="276" t="s">
        <v>178</v>
      </c>
      <c r="J5" s="275" t="s">
        <v>179</v>
      </c>
      <c r="K5" s="275" t="s">
        <v>180</v>
      </c>
      <c r="L5" s="275" t="s">
        <v>181</v>
      </c>
      <c r="M5" s="275" t="s">
        <v>182</v>
      </c>
    </row>
    <row r="6" spans="1:14" s="89" customFormat="1" ht="164.25" customHeight="1">
      <c r="A6" s="270">
        <v>1</v>
      </c>
      <c r="B6" s="209" t="s">
        <v>587</v>
      </c>
      <c r="C6" s="401" t="s">
        <v>228</v>
      </c>
      <c r="D6" s="199" t="s">
        <v>578</v>
      </c>
      <c r="E6" s="200" t="s">
        <v>579</v>
      </c>
      <c r="F6" s="200">
        <v>42304</v>
      </c>
      <c r="G6" s="200" t="s">
        <v>583</v>
      </c>
      <c r="H6" s="206" t="s">
        <v>584</v>
      </c>
      <c r="I6" s="200">
        <v>42324</v>
      </c>
      <c r="J6" s="200" t="s">
        <v>581</v>
      </c>
      <c r="K6" s="200"/>
      <c r="L6" s="200"/>
      <c r="M6" s="200"/>
    </row>
    <row r="7" spans="1:14" s="89" customFormat="1" ht="119.25" customHeight="1">
      <c r="A7" s="198">
        <v>2</v>
      </c>
      <c r="B7" s="209" t="s">
        <v>585</v>
      </c>
      <c r="C7" s="401" t="s">
        <v>228</v>
      </c>
      <c r="D7" s="199" t="s">
        <v>582</v>
      </c>
      <c r="E7" s="200" t="s">
        <v>579</v>
      </c>
      <c r="F7" s="200">
        <v>42304</v>
      </c>
      <c r="G7" s="200" t="s">
        <v>583</v>
      </c>
      <c r="H7" s="206" t="s">
        <v>586</v>
      </c>
      <c r="I7" s="200">
        <v>42324</v>
      </c>
      <c r="J7" s="200" t="s">
        <v>581</v>
      </c>
      <c r="K7" s="200"/>
      <c r="L7" s="200"/>
      <c r="M7" s="200"/>
    </row>
    <row r="8" spans="1:14" ht="74.25" customHeight="1">
      <c r="A8" s="270">
        <v>3</v>
      </c>
      <c r="B8" s="198" t="s">
        <v>600</v>
      </c>
      <c r="C8" s="401" t="s">
        <v>310</v>
      </c>
      <c r="D8" s="199" t="s">
        <v>588</v>
      </c>
      <c r="E8" s="200" t="s">
        <v>589</v>
      </c>
      <c r="F8" s="200">
        <v>42229</v>
      </c>
      <c r="G8" s="200" t="s">
        <v>590</v>
      </c>
      <c r="H8" s="201" t="s">
        <v>591</v>
      </c>
      <c r="I8" s="200">
        <v>42215</v>
      </c>
      <c r="J8" s="200" t="s">
        <v>592</v>
      </c>
      <c r="K8" s="202"/>
      <c r="L8" s="202"/>
      <c r="M8" s="200"/>
    </row>
    <row r="9" spans="1:14" ht="74.25" customHeight="1">
      <c r="A9" s="198">
        <v>4</v>
      </c>
      <c r="B9" s="198" t="s">
        <v>600</v>
      </c>
      <c r="C9" s="401" t="s">
        <v>318</v>
      </c>
      <c r="D9" s="199" t="s">
        <v>593</v>
      </c>
      <c r="E9" s="200" t="s">
        <v>579</v>
      </c>
      <c r="F9" s="200">
        <v>42265</v>
      </c>
      <c r="G9" s="200" t="s">
        <v>594</v>
      </c>
      <c r="H9" s="402" t="s">
        <v>595</v>
      </c>
      <c r="I9" s="200">
        <v>42271</v>
      </c>
      <c r="J9" s="200" t="s">
        <v>596</v>
      </c>
      <c r="K9" s="200"/>
      <c r="L9" s="200"/>
      <c r="M9" s="200"/>
    </row>
    <row r="10" spans="1:14" s="262" customFormat="1" ht="93" customHeight="1">
      <c r="A10" s="270">
        <v>5</v>
      </c>
      <c r="B10" s="198" t="s">
        <v>600</v>
      </c>
      <c r="C10" s="401" t="s">
        <v>316</v>
      </c>
      <c r="D10" s="199" t="s">
        <v>597</v>
      </c>
      <c r="E10" s="200" t="s">
        <v>579</v>
      </c>
      <c r="F10" s="200">
        <v>41995</v>
      </c>
      <c r="G10" s="200" t="s">
        <v>594</v>
      </c>
      <c r="H10" s="201" t="s">
        <v>598</v>
      </c>
      <c r="I10" s="200">
        <v>42013</v>
      </c>
      <c r="J10" s="200" t="s">
        <v>599</v>
      </c>
      <c r="K10" s="200"/>
      <c r="L10" s="202"/>
      <c r="M10" s="200"/>
      <c r="N10" s="85"/>
    </row>
    <row r="11" spans="1:14" s="89" customFormat="1" ht="74.25" customHeight="1">
      <c r="A11" s="198">
        <v>6</v>
      </c>
      <c r="B11" s="209" t="s">
        <v>685</v>
      </c>
      <c r="C11" s="401" t="s">
        <v>601</v>
      </c>
      <c r="D11" s="199" t="s">
        <v>602</v>
      </c>
      <c r="E11" s="200" t="s">
        <v>603</v>
      </c>
      <c r="F11" s="200">
        <v>42199</v>
      </c>
      <c r="G11" s="200" t="s">
        <v>604</v>
      </c>
      <c r="H11" s="201" t="s">
        <v>605</v>
      </c>
      <c r="I11" s="200">
        <v>42219</v>
      </c>
      <c r="J11" s="200" t="s">
        <v>606</v>
      </c>
      <c r="K11" s="200"/>
      <c r="L11" s="200"/>
      <c r="M11" s="200" t="s">
        <v>607</v>
      </c>
      <c r="N11" s="85"/>
    </row>
    <row r="12" spans="1:14" s="89" customFormat="1" ht="68.25" customHeight="1">
      <c r="A12" s="270">
        <v>7</v>
      </c>
      <c r="B12" s="209" t="s">
        <v>685</v>
      </c>
      <c r="C12" s="401" t="s">
        <v>313</v>
      </c>
      <c r="D12" s="403" t="s">
        <v>608</v>
      </c>
      <c r="E12" s="200" t="s">
        <v>603</v>
      </c>
      <c r="F12" s="200">
        <v>42046</v>
      </c>
      <c r="G12" s="200" t="s">
        <v>604</v>
      </c>
      <c r="H12" s="201" t="s">
        <v>609</v>
      </c>
      <c r="I12" s="200">
        <v>42065</v>
      </c>
      <c r="J12" s="200" t="s">
        <v>610</v>
      </c>
      <c r="K12" s="200"/>
      <c r="L12" s="200"/>
      <c r="M12" s="200"/>
      <c r="N12" s="85"/>
    </row>
    <row r="13" spans="1:14" s="89" customFormat="1" ht="67.5" customHeight="1">
      <c r="A13" s="198">
        <v>8</v>
      </c>
      <c r="B13" s="209" t="s">
        <v>685</v>
      </c>
      <c r="C13" s="401" t="s">
        <v>611</v>
      </c>
      <c r="D13" s="199" t="s">
        <v>612</v>
      </c>
      <c r="E13" s="200" t="s">
        <v>603</v>
      </c>
      <c r="F13" s="200">
        <v>42264</v>
      </c>
      <c r="G13" s="200" t="s">
        <v>580</v>
      </c>
      <c r="H13" s="201" t="s">
        <v>613</v>
      </c>
      <c r="I13" s="200">
        <v>42279</v>
      </c>
      <c r="J13" s="200" t="s">
        <v>614</v>
      </c>
      <c r="K13" s="200"/>
      <c r="L13" s="200"/>
      <c r="M13" s="200" t="s">
        <v>615</v>
      </c>
      <c r="N13" s="85"/>
    </row>
    <row r="14" spans="1:14" s="89" customFormat="1" ht="71.25" customHeight="1">
      <c r="A14" s="270">
        <v>9</v>
      </c>
      <c r="B14" s="209" t="s">
        <v>685</v>
      </c>
      <c r="C14" s="401" t="s">
        <v>611</v>
      </c>
      <c r="D14" s="199" t="s">
        <v>616</v>
      </c>
      <c r="E14" s="200" t="s">
        <v>603</v>
      </c>
      <c r="F14" s="200">
        <v>42341</v>
      </c>
      <c r="G14" s="200" t="s">
        <v>580</v>
      </c>
      <c r="H14" s="201" t="s">
        <v>617</v>
      </c>
      <c r="I14" s="200">
        <v>42360</v>
      </c>
      <c r="J14" s="200" t="s">
        <v>618</v>
      </c>
      <c r="K14" s="200"/>
      <c r="L14" s="200"/>
      <c r="M14" s="200"/>
      <c r="N14" s="85"/>
    </row>
    <row r="15" spans="1:14" s="89" customFormat="1" ht="96" customHeight="1">
      <c r="A15" s="198">
        <v>10</v>
      </c>
      <c r="B15" s="209" t="s">
        <v>685</v>
      </c>
      <c r="C15" s="404" t="s">
        <v>619</v>
      </c>
      <c r="D15" s="199" t="s">
        <v>620</v>
      </c>
      <c r="E15" s="200" t="s">
        <v>603</v>
      </c>
      <c r="F15" s="200">
        <v>42202</v>
      </c>
      <c r="G15" s="200" t="s">
        <v>580</v>
      </c>
      <c r="H15" s="206" t="s">
        <v>621</v>
      </c>
      <c r="I15" s="200">
        <v>42216</v>
      </c>
      <c r="J15" s="200" t="s">
        <v>622</v>
      </c>
      <c r="K15" s="200"/>
      <c r="L15" s="200"/>
      <c r="M15" s="200"/>
      <c r="N15" s="85"/>
    </row>
    <row r="16" spans="1:14" s="89" customFormat="1" ht="54.75" customHeight="1">
      <c r="A16" s="270">
        <v>11</v>
      </c>
      <c r="B16" s="198" t="s">
        <v>623</v>
      </c>
      <c r="C16" s="200" t="s">
        <v>601</v>
      </c>
      <c r="D16" s="199" t="s">
        <v>624</v>
      </c>
      <c r="E16" s="200" t="s">
        <v>603</v>
      </c>
      <c r="F16" s="200" t="s">
        <v>625</v>
      </c>
      <c r="G16" s="200" t="s">
        <v>626</v>
      </c>
      <c r="H16" s="201" t="s">
        <v>627</v>
      </c>
      <c r="I16" s="200" t="s">
        <v>628</v>
      </c>
      <c r="J16" s="200" t="s">
        <v>629</v>
      </c>
      <c r="K16" s="200"/>
      <c r="L16" s="200"/>
      <c r="M16" s="200"/>
      <c r="N16" s="85"/>
    </row>
    <row r="17" spans="1:14" s="89" customFormat="1" ht="58.5" customHeight="1">
      <c r="A17" s="198">
        <v>12</v>
      </c>
      <c r="B17" s="198" t="s">
        <v>623</v>
      </c>
      <c r="C17" s="200" t="s">
        <v>601</v>
      </c>
      <c r="D17" s="199" t="s">
        <v>630</v>
      </c>
      <c r="E17" s="200" t="s">
        <v>603</v>
      </c>
      <c r="F17" s="200" t="s">
        <v>631</v>
      </c>
      <c r="G17" s="200"/>
      <c r="H17" s="201" t="s">
        <v>632</v>
      </c>
      <c r="I17" s="200" t="s">
        <v>633</v>
      </c>
      <c r="J17" s="200" t="s">
        <v>634</v>
      </c>
      <c r="K17" s="200"/>
      <c r="L17" s="200"/>
      <c r="M17" s="200"/>
      <c r="N17" s="85"/>
    </row>
    <row r="18" spans="1:14" s="89" customFormat="1" ht="54.75" customHeight="1">
      <c r="A18" s="270">
        <v>13</v>
      </c>
      <c r="B18" s="198" t="s">
        <v>623</v>
      </c>
      <c r="C18" s="200" t="s">
        <v>601</v>
      </c>
      <c r="D18" s="199" t="s">
        <v>635</v>
      </c>
      <c r="E18" s="200" t="s">
        <v>603</v>
      </c>
      <c r="F18" s="200" t="s">
        <v>636</v>
      </c>
      <c r="G18" s="200"/>
      <c r="H18" s="201" t="s">
        <v>637</v>
      </c>
      <c r="I18" s="200" t="s">
        <v>638</v>
      </c>
      <c r="J18" s="200" t="s">
        <v>618</v>
      </c>
      <c r="K18" s="200"/>
      <c r="L18" s="200"/>
      <c r="M18" s="200"/>
      <c r="N18" s="85"/>
    </row>
    <row r="19" spans="1:14" s="89" customFormat="1" ht="48" customHeight="1">
      <c r="A19" s="198">
        <v>14</v>
      </c>
      <c r="B19" s="405" t="s">
        <v>133</v>
      </c>
      <c r="C19" s="405" t="s">
        <v>639</v>
      </c>
      <c r="D19" s="271" t="s">
        <v>640</v>
      </c>
      <c r="E19" s="272" t="s">
        <v>579</v>
      </c>
      <c r="F19" s="272" t="s">
        <v>641</v>
      </c>
      <c r="G19" s="272" t="s">
        <v>642</v>
      </c>
      <c r="H19" s="273" t="s">
        <v>643</v>
      </c>
      <c r="I19" s="272" t="s">
        <v>644</v>
      </c>
      <c r="J19" s="272" t="s">
        <v>645</v>
      </c>
      <c r="K19" s="406" t="s">
        <v>646</v>
      </c>
      <c r="L19" s="406" t="s">
        <v>646</v>
      </c>
      <c r="M19" s="272"/>
      <c r="N19" s="85"/>
    </row>
    <row r="20" spans="1:14" s="89" customFormat="1" ht="120" customHeight="1">
      <c r="A20" s="270">
        <v>15</v>
      </c>
      <c r="B20" s="401" t="s">
        <v>340</v>
      </c>
      <c r="C20" s="401" t="s">
        <v>203</v>
      </c>
      <c r="D20" s="199" t="s">
        <v>647</v>
      </c>
      <c r="E20" s="200" t="s">
        <v>579</v>
      </c>
      <c r="F20" s="200">
        <v>42257</v>
      </c>
      <c r="G20" s="200" t="s">
        <v>648</v>
      </c>
      <c r="H20" s="201" t="s">
        <v>649</v>
      </c>
      <c r="I20" s="200">
        <v>42271</v>
      </c>
      <c r="J20" s="200" t="s">
        <v>650</v>
      </c>
      <c r="K20" s="200"/>
      <c r="L20" s="200"/>
      <c r="M20" s="200"/>
      <c r="N20" s="85"/>
    </row>
    <row r="21" spans="1:14" s="89" customFormat="1" ht="141" customHeight="1">
      <c r="A21" s="198">
        <v>16</v>
      </c>
      <c r="B21" s="198" t="s">
        <v>48</v>
      </c>
      <c r="C21" s="210" t="s">
        <v>501</v>
      </c>
      <c r="D21" s="199" t="s">
        <v>686</v>
      </c>
      <c r="E21" s="200" t="s">
        <v>303</v>
      </c>
      <c r="F21" s="200">
        <v>41995</v>
      </c>
      <c r="G21" s="200" t="s">
        <v>304</v>
      </c>
      <c r="H21" s="201" t="s">
        <v>687</v>
      </c>
      <c r="I21" s="200">
        <v>42010</v>
      </c>
      <c r="J21" s="200" t="s">
        <v>688</v>
      </c>
      <c r="K21" s="200"/>
      <c r="L21" s="200"/>
      <c r="M21" s="416"/>
      <c r="N21" s="85"/>
    </row>
    <row r="22" spans="1:14" s="89" customFormat="1" ht="90.75" customHeight="1">
      <c r="A22" s="270">
        <v>17</v>
      </c>
      <c r="B22" s="209" t="s">
        <v>651</v>
      </c>
      <c r="C22" s="401" t="s">
        <v>539</v>
      </c>
      <c r="D22" s="199" t="s">
        <v>652</v>
      </c>
      <c r="E22" s="200" t="s">
        <v>303</v>
      </c>
      <c r="F22" s="200">
        <v>42269</v>
      </c>
      <c r="G22" s="200" t="s">
        <v>304</v>
      </c>
      <c r="H22" s="407" t="s">
        <v>653</v>
      </c>
      <c r="I22" s="200">
        <v>42289</v>
      </c>
      <c r="J22" s="200" t="s">
        <v>654</v>
      </c>
      <c r="K22" s="200"/>
      <c r="L22" s="200"/>
      <c r="M22" s="200"/>
      <c r="N22" s="85"/>
    </row>
    <row r="23" spans="1:14" s="89" customFormat="1" ht="163.5" customHeight="1">
      <c r="A23" s="198">
        <v>18</v>
      </c>
      <c r="B23" s="413" t="s">
        <v>676</v>
      </c>
      <c r="C23" s="408" t="s">
        <v>655</v>
      </c>
      <c r="D23" s="409" t="s">
        <v>656</v>
      </c>
      <c r="E23" s="410" t="s">
        <v>603</v>
      </c>
      <c r="F23" s="410">
        <v>42208</v>
      </c>
      <c r="G23" s="410" t="s">
        <v>657</v>
      </c>
      <c r="H23" s="411" t="s">
        <v>658</v>
      </c>
      <c r="I23" s="410">
        <v>42209</v>
      </c>
      <c r="J23" s="410" t="s">
        <v>659</v>
      </c>
      <c r="K23" s="410"/>
      <c r="L23" s="410"/>
      <c r="M23" s="410"/>
      <c r="N23" s="85"/>
    </row>
    <row r="24" spans="1:14" s="89" customFormat="1" ht="94.5" customHeight="1">
      <c r="A24" s="270">
        <v>19</v>
      </c>
      <c r="B24" s="413" t="s">
        <v>676</v>
      </c>
      <c r="C24" s="408" t="s">
        <v>660</v>
      </c>
      <c r="D24" s="409" t="s">
        <v>661</v>
      </c>
      <c r="E24" s="410" t="s">
        <v>662</v>
      </c>
      <c r="F24" s="410">
        <v>42041</v>
      </c>
      <c r="G24" s="410" t="s">
        <v>663</v>
      </c>
      <c r="H24" s="411" t="s">
        <v>664</v>
      </c>
      <c r="I24" s="410">
        <v>42060</v>
      </c>
      <c r="J24" s="410" t="s">
        <v>665</v>
      </c>
      <c r="K24" s="410"/>
      <c r="L24" s="410"/>
      <c r="M24" s="410"/>
      <c r="N24" s="85"/>
    </row>
    <row r="25" spans="1:14" s="89" customFormat="1" ht="109.5" customHeight="1">
      <c r="A25" s="198">
        <v>20</v>
      </c>
      <c r="B25" s="413" t="s">
        <v>676</v>
      </c>
      <c r="C25" s="408" t="s">
        <v>666</v>
      </c>
      <c r="D25" s="409" t="s">
        <v>667</v>
      </c>
      <c r="E25" s="410" t="s">
        <v>603</v>
      </c>
      <c r="F25" s="410">
        <v>42355</v>
      </c>
      <c r="G25" s="410" t="s">
        <v>668</v>
      </c>
      <c r="H25" s="411" t="s">
        <v>669</v>
      </c>
      <c r="I25" s="410">
        <v>42368</v>
      </c>
      <c r="J25" s="410" t="s">
        <v>670</v>
      </c>
      <c r="K25" s="410"/>
      <c r="L25" s="410"/>
      <c r="M25" s="410"/>
      <c r="N25" s="85"/>
    </row>
    <row r="26" spans="1:14" s="89" customFormat="1" ht="63.75" customHeight="1">
      <c r="A26" s="270">
        <v>21</v>
      </c>
      <c r="B26" s="413" t="s">
        <v>676</v>
      </c>
      <c r="C26" s="408" t="s">
        <v>671</v>
      </c>
      <c r="D26" s="412" t="s">
        <v>672</v>
      </c>
      <c r="E26" s="410" t="s">
        <v>603</v>
      </c>
      <c r="F26" s="410">
        <v>42151</v>
      </c>
      <c r="G26" s="410" t="s">
        <v>673</v>
      </c>
      <c r="H26" s="411" t="s">
        <v>674</v>
      </c>
      <c r="I26" s="410">
        <v>42156</v>
      </c>
      <c r="J26" s="410" t="s">
        <v>675</v>
      </c>
      <c r="K26" s="410"/>
      <c r="L26" s="410"/>
      <c r="M26" s="410"/>
      <c r="N26" s="85"/>
    </row>
    <row r="27" spans="1:14" s="89" customFormat="1" ht="63.75" customHeight="1">
      <c r="A27" s="198">
        <v>22</v>
      </c>
      <c r="B27" s="415" t="s">
        <v>684</v>
      </c>
      <c r="C27" s="408" t="s">
        <v>677</v>
      </c>
      <c r="D27" s="409" t="s">
        <v>678</v>
      </c>
      <c r="E27" s="410" t="s">
        <v>603</v>
      </c>
      <c r="F27" s="410">
        <v>42262</v>
      </c>
      <c r="G27" s="410" t="s">
        <v>679</v>
      </c>
      <c r="H27" s="411" t="s">
        <v>680</v>
      </c>
      <c r="I27" s="410">
        <v>42282</v>
      </c>
      <c r="J27" s="410" t="s">
        <v>681</v>
      </c>
      <c r="K27" s="410">
        <v>42313</v>
      </c>
      <c r="L27" s="410" t="s">
        <v>618</v>
      </c>
      <c r="M27" s="410"/>
      <c r="N27" s="85"/>
    </row>
    <row r="28" spans="1:14" ht="120">
      <c r="A28" s="270">
        <v>23</v>
      </c>
      <c r="B28" s="415" t="s">
        <v>684</v>
      </c>
      <c r="C28" s="408"/>
      <c r="D28" s="409" t="s">
        <v>682</v>
      </c>
      <c r="E28" s="410" t="s">
        <v>603</v>
      </c>
      <c r="F28" s="410">
        <v>42352</v>
      </c>
      <c r="G28" s="410" t="s">
        <v>679</v>
      </c>
      <c r="H28" s="414" t="s">
        <v>683</v>
      </c>
      <c r="I28" s="410">
        <v>42369</v>
      </c>
      <c r="J28" s="410" t="s">
        <v>618</v>
      </c>
      <c r="K28" s="410"/>
      <c r="L28" s="410"/>
      <c r="M28" s="410"/>
    </row>
  </sheetData>
  <autoFilter ref="A5:M28">
    <filterColumn colId="0" showButton="0"/>
    <filterColumn colId="1" showButton="0"/>
  </autoFilter>
  <mergeCells count="3">
    <mergeCell ref="A2:M2"/>
    <mergeCell ref="A5:C5"/>
    <mergeCell ref="G3:H3"/>
  </mergeCells>
  <phoneticPr fontId="4" type="noConversion"/>
  <printOptions horizontalCentered="1"/>
  <pageMargins left="0.39370078740157483" right="0.39370078740157483" top="0.84" bottom="0.55000000000000004" header="0.51181102362204722" footer="0.39370078740157483"/>
  <pageSetup paperSize="9" scale="4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11</vt:i4>
      </vt:variant>
      <vt:variant>
        <vt:lpstr>이름이 지정된 범위</vt:lpstr>
      </vt:variant>
      <vt:variant>
        <vt:i4>13</vt:i4>
      </vt:variant>
    </vt:vector>
  </HeadingPairs>
  <TitlesOfParts>
    <vt:vector size="24" baseType="lpstr">
      <vt:lpstr>순서 </vt:lpstr>
      <vt:lpstr>1.운영현황</vt:lpstr>
      <vt:lpstr>2.조례</vt:lpstr>
      <vt:lpstr>3.규칙</vt:lpstr>
      <vt:lpstr>4.심의회</vt:lpstr>
      <vt:lpstr>5.재의요구</vt:lpstr>
      <vt:lpstr>6.재의처리결과</vt:lpstr>
      <vt:lpstr>7.대법원 제소</vt:lpstr>
      <vt:lpstr>8.재의제소 상세 내역</vt:lpstr>
      <vt:lpstr>9.주민조례청구현황</vt:lpstr>
      <vt:lpstr>10.연서주민수</vt:lpstr>
      <vt:lpstr>'1.운영현황'!Print_Area</vt:lpstr>
      <vt:lpstr>'10.연서주민수'!Print_Area</vt:lpstr>
      <vt:lpstr>'2.조례'!Print_Area</vt:lpstr>
      <vt:lpstr>'3.규칙'!Print_Area</vt:lpstr>
      <vt:lpstr>'4.심의회'!Print_Area</vt:lpstr>
      <vt:lpstr>'5.재의요구'!Print_Area</vt:lpstr>
      <vt:lpstr>'6.재의처리결과'!Print_Area</vt:lpstr>
      <vt:lpstr>'7.대법원 제소'!Print_Area</vt:lpstr>
      <vt:lpstr>'8.재의제소 상세 내역'!Print_Area</vt:lpstr>
      <vt:lpstr>'9.주민조례청구현황'!Print_Area</vt:lpstr>
      <vt:lpstr>'10.연서주민수'!Print_Titles</vt:lpstr>
      <vt:lpstr>'8.재의제소 상세 내역'!Print_Titles</vt:lpstr>
      <vt:lpstr>'2.조례'!단체장_발의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윤양순</dc:creator>
  <cp:lastModifiedBy>user</cp:lastModifiedBy>
  <cp:lastPrinted>2016-02-11T04:38:00Z</cp:lastPrinted>
  <dcterms:created xsi:type="dcterms:W3CDTF">2003-01-21T04:42:57Z</dcterms:created>
  <dcterms:modified xsi:type="dcterms:W3CDTF">2016-10-17T09:38:24Z</dcterms:modified>
</cp:coreProperties>
</file>